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5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1F7A5C"/>
      <sz val="10"/>
      <u val="single"/>
    </font>
    <font>
      <name val="Barlow"/>
      <color rgb="00FFFFFF"/>
      <sz val="8"/>
    </font>
    <font>
      <name val="Barlow"/>
      <b val="1"/>
      <color rgb="001F7A5C"/>
      <sz val="10"/>
    </font>
    <font>
      <name val="Barlow"/>
      <b val="1"/>
      <color rgb="009A4D6E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1F7A5C"/>
      <sz val="9"/>
    </font>
    <font>
      <name val="Barlow"/>
      <b val="1"/>
      <color rgb="009A4D6E"/>
      <sz val="9"/>
    </font>
  </fonts>
  <fills count="11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1F7A5C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5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top style="medium">
        <color rgb="002B3A67"/>
      </top>
    </border>
  </borders>
  <cellStyleXfs count="1">
    <xf numFmtId="0" fontId="0" fillId="0" borderId="0"/>
  </cellStyleXfs>
  <cellXfs count="66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0" fontId="15" fillId="0" borderId="2" pivotButton="0" quotePrefix="0" xfId="0"/>
    <xf numFmtId="166" fontId="0" fillId="0" borderId="1" pivotButton="0" quotePrefix="0" xfId="0"/>
    <xf numFmtId="0" fontId="16" fillId="0" borderId="1" pivotButton="0" quotePrefix="0" xfId="0"/>
    <xf numFmtId="0" fontId="17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applyAlignment="1" pivotButton="0" quotePrefix="0" xfId="0">
      <alignment horizontal="right"/>
    </xf>
    <xf numFmtId="0" fontId="11" fillId="0" borderId="0" pivotButton="0" quotePrefix="0" xfId="0"/>
    <xf numFmtId="0" fontId="0" fillId="7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4" applyAlignment="1" pivotButton="0" quotePrefix="0" xfId="0">
      <alignment horizontal="center" vertical="center"/>
    </xf>
    <xf numFmtId="167" fontId="10" fillId="0" borderId="4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1F7A5C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caib.es/eboibfront/pdf/es/2025/46/1188032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caib.es/eboibfront/pdf/es/2025/46/1188032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caib.es/sites/calendarilaboral/es/aao_2026/archivopub.do?ctrl=MCRST402ZI529360&amp;id=529406" TargetMode="External" Id="rId8" /><Relationship Type="http://schemas.openxmlformats.org/officeDocument/2006/relationships/hyperlink" Target="https://www.caib.es/sites/calendarilaboral/es/aao_2026/archivopub.do?ctrl=MCRST402ZI529360&amp;id=529406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Relationship Type="http://schemas.openxmlformats.org/officeDocument/2006/relationships/hyperlink" Target="https://www.boe.es/diario_boe/txt.php?id=BOE-A-2025-21667" TargetMode="External" Id="rId13" /><Relationship Type="http://schemas.openxmlformats.org/officeDocument/2006/relationships/hyperlink" Target="https://www.caib.es/eboibfront/pdf/es/2025/46/1188032" TargetMode="External" Id="rId14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Calvià</t>
        </is>
      </c>
    </row>
    <row r="4">
      <c r="A4" s="4" t="inlineStr">
        <is>
          <t>9 nacionales, 3 autonómicos y 2 locales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19 de octubre de 2026. Versión actualizada: tablassalariales.es/calendario-laboral/2026/baleares/calvia/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46083</v>
      </c>
      <c r="B9" s="21">
        <f>IF(ISNUMBER(A9),TEXT(A9,"dddd"),"")</f>
        <v/>
      </c>
      <c r="C9" s="22" t="inlineStr">
        <is>
          <t>Lunes siguiente al Día de les Illes Balears</t>
        </is>
      </c>
      <c r="D9" s="28" t="inlineStr">
        <is>
          <t>Autonómico</t>
        </is>
      </c>
      <c r="E9" s="24" t="inlineStr">
        <is>
          <t>BOIB 15/04/2025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46118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BOIB 15/04/2025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46197</v>
      </c>
      <c r="B14" s="21">
        <f>IF(ISNUMBER(A14),TEXT(A14,"dddd"),"")</f>
        <v/>
      </c>
      <c r="C14" s="22" t="inlineStr">
        <is>
          <t>San Juan</t>
        </is>
      </c>
      <c r="D14" s="29" t="inlineStr">
        <is>
          <t>Local</t>
        </is>
      </c>
      <c r="E14" s="24" t="inlineStr">
        <is>
          <t>BOIB 27/09/2025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46219</v>
      </c>
      <c r="B15" s="21">
        <f>IF(ISNUMBER(A15),TEXT(A15,"dddd"),"")</f>
        <v/>
      </c>
      <c r="C15" s="22" t="inlineStr">
        <is>
          <t>Virgen del Carmen</t>
        </is>
      </c>
      <c r="D15" s="29" t="inlineStr">
        <is>
          <t>Local</t>
        </is>
      </c>
      <c r="E15" s="24" t="inlineStr">
        <is>
          <t>BOIB 27/09/2025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46249</v>
      </c>
      <c r="B16" s="21">
        <f>IF(ISNUMBER(A16),TEXT(A16,"dddd"),"")</f>
        <v/>
      </c>
      <c r="C16" s="22" t="inlineStr">
        <is>
          <t>Asunción de la Virgen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46307</v>
      </c>
      <c r="B17" s="21">
        <f>IF(ISNUMBER(A17),TEXT(A17,"dddd"),"")</f>
        <v/>
      </c>
      <c r="C17" s="22" t="inlineStr">
        <is>
          <t>Fiesta Nacional de España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46364</v>
      </c>
      <c r="B18" s="21">
        <f>IF(ISNUMBER(A18),TEXT(A18,"dddd"),"")</f>
        <v/>
      </c>
      <c r="C18" s="22" t="inlineStr">
        <is>
          <t>Inmaculada Concepción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0" t="n">
        <v>46381</v>
      </c>
      <c r="B19" s="21">
        <f>IF(ISNUMBER(A19),TEXT(A19,"dddd"),"")</f>
        <v/>
      </c>
      <c r="C19" s="22" t="inlineStr">
        <is>
          <t>Natividad del Señor</t>
        </is>
      </c>
      <c r="D19" s="23" t="inlineStr">
        <is>
          <t>Nacional</t>
        </is>
      </c>
      <c r="E19" s="24" t="inlineStr">
        <is>
          <t>BOE 28/10/2025</t>
        </is>
      </c>
      <c r="F19" s="25" t="inlineStr">
        <is>
          <t>Abrir fuente</t>
        </is>
      </c>
      <c r="G19" s="26" t="inlineStr">
        <is>
          <t>Sí</t>
        </is>
      </c>
      <c r="H19" s="27">
        <f>IF(AND(G19="Sí",ISNUMBER(A19)),A19,0)</f>
        <v/>
      </c>
    </row>
    <row r="20">
      <c r="A20" s="20" t="n">
        <v>46382</v>
      </c>
      <c r="B20" s="21">
        <f>IF(ISNUMBER(A20),TEXT(A20,"dddd"),"")</f>
        <v/>
      </c>
      <c r="C20" s="22" t="inlineStr">
        <is>
          <t>San Esteban</t>
        </is>
      </c>
      <c r="D20" s="28" t="inlineStr">
        <is>
          <t>Autonómico</t>
        </is>
      </c>
      <c r="E20" s="24" t="inlineStr">
        <is>
          <t>BOIB 15/04/2025</t>
        </is>
      </c>
      <c r="F20" s="25" t="inlineStr">
        <is>
          <t>Abrir fuente</t>
        </is>
      </c>
      <c r="G20" s="26" t="inlineStr">
        <is>
          <t>Sí</t>
        </is>
      </c>
      <c r="H20" s="27">
        <f>IF(AND(G20="Sí",ISNUMBER(A20)),A20,0)</f>
        <v/>
      </c>
    </row>
    <row r="21">
      <c r="A21" s="30" t="n"/>
      <c r="B21" s="21">
        <f>IF(ISNUMBER(A21),TEXT(A21,"dddd"),"")</f>
        <v/>
      </c>
      <c r="C21" s="31" t="inlineStr">
        <is>
          <t>Añade otro día no laborable (opcional)</t>
        </is>
      </c>
      <c r="D21" s="32" t="inlineStr">
        <is>
          <t>Empresa</t>
        </is>
      </c>
      <c r="E21" s="24" t="n"/>
      <c r="F21" s="33" t="n"/>
      <c r="G21" s="26" t="inlineStr">
        <is>
          <t>Sí</t>
        </is>
      </c>
      <c r="H21" s="27">
        <f>IF(AND(G21="Sí",ISNUMBER(A21)),A21,0)</f>
        <v/>
      </c>
    </row>
    <row r="22">
      <c r="A22" s="30" t="n"/>
      <c r="B22" s="21">
        <f>IF(ISNUMBER(A22),TEXT(A22,"dddd"),"")</f>
        <v/>
      </c>
      <c r="C22" s="31" t="inlineStr">
        <is>
          <t>Añade otro día no laborable (opcional)</t>
        </is>
      </c>
      <c r="D22" s="32" t="inlineStr">
        <is>
          <t>Empresa</t>
        </is>
      </c>
      <c r="E22" s="24" t="n"/>
      <c r="F22" s="33" t="n"/>
      <c r="G22" s="26" t="inlineStr">
        <is>
          <t>Sí</t>
        </is>
      </c>
      <c r="H22" s="27">
        <f>IF(AND(G22="Sí",ISNUMBER(A22)),A22,0)</f>
        <v/>
      </c>
    </row>
    <row r="23">
      <c r="A23" s="30" t="n"/>
      <c r="B23" s="21">
        <f>IF(ISNUMBER(A23),TEXT(A23,"dddd"),"")</f>
        <v/>
      </c>
      <c r="C23" s="31" t="inlineStr">
        <is>
          <t>Añade otro día no laborable (opcional)</t>
        </is>
      </c>
      <c r="D23" s="32" t="inlineStr">
        <is>
          <t>Empresa</t>
        </is>
      </c>
      <c r="E23" s="24" t="n"/>
      <c r="F23" s="33" t="n"/>
      <c r="G23" s="26" t="inlineStr">
        <is>
          <t>Sí</t>
        </is>
      </c>
      <c r="H23" s="27">
        <f>IF(AND(G23="Sí",ISNUMBER(A23)),A23,0)</f>
        <v/>
      </c>
    </row>
    <row r="24">
      <c r="A24" s="30" t="n"/>
      <c r="B24" s="21">
        <f>IF(ISNUMBER(A24),TEXT(A24,"dddd"),"")</f>
        <v/>
      </c>
      <c r="C24" s="31" t="inlineStr">
        <is>
          <t>Añade otro día no laborable (opcional)</t>
        </is>
      </c>
      <c r="D24" s="32" t="inlineStr">
        <is>
          <t>Empresa</t>
        </is>
      </c>
      <c r="E24" s="24" t="n"/>
      <c r="F24" s="33" t="n"/>
      <c r="G24" s="26" t="inlineStr">
        <is>
          <t>Sí</t>
        </is>
      </c>
      <c r="H24" s="27">
        <f>IF(AND(G24="Sí",ISNUMBER(A24)),A24,0)</f>
        <v/>
      </c>
    </row>
    <row r="25">
      <c r="A25" s="30" t="n"/>
      <c r="B25" s="21">
        <f>IF(ISNUMBER(A25),TEXT(A25,"dddd"),"")</f>
        <v/>
      </c>
      <c r="C25" s="31" t="inlineStr">
        <is>
          <t>Añade otro día no laborable (opcional)</t>
        </is>
      </c>
      <c r="D25" s="32" t="inlineStr">
        <is>
          <t>Empresa</t>
        </is>
      </c>
      <c r="E25" s="24" t="n"/>
      <c r="F25" s="33" t="n"/>
      <c r="G25" s="26" t="inlineStr">
        <is>
          <t>Sí</t>
        </is>
      </c>
      <c r="H25" s="27">
        <f>IF(AND(G25="Sí",ISNUMBER(A25)),A25,0)</f>
        <v/>
      </c>
    </row>
    <row r="26">
      <c r="A26" s="30" t="n"/>
      <c r="B26" s="21">
        <f>IF(ISNUMBER(A26),TEXT(A26,"dddd"),"")</f>
        <v/>
      </c>
      <c r="C26" s="31" t="inlineStr">
        <is>
          <t>Añade otro día no laborable (opcional)</t>
        </is>
      </c>
      <c r="D26" s="32" t="inlineStr">
        <is>
          <t>Empresa</t>
        </is>
      </c>
      <c r="E26" s="24" t="n"/>
      <c r="F26" s="33" t="n"/>
      <c r="G26" s="26" t="inlineStr">
        <is>
          <t>Sí</t>
        </is>
      </c>
      <c r="H26" s="27">
        <f>IF(AND(G26="Sí",ISNUMBER(A26)),A26,0)</f>
        <v/>
      </c>
    </row>
    <row r="27">
      <c r="A27" s="30" t="n"/>
      <c r="B27" s="21">
        <f>IF(ISNUMBER(A27),TEXT(A27,"dddd"),"")</f>
        <v/>
      </c>
      <c r="C27" s="31" t="inlineStr">
        <is>
          <t>Añade otro día no laborable (opcional)</t>
        </is>
      </c>
      <c r="D27" s="32" t="inlineStr">
        <is>
          <t>Empresa</t>
        </is>
      </c>
      <c r="E27" s="24" t="n"/>
      <c r="F27" s="33" t="n"/>
      <c r="G27" s="26" t="inlineStr">
        <is>
          <t>Sí</t>
        </is>
      </c>
      <c r="H27" s="27">
        <f>IF(AND(G27="Sí",ISNUMBER(A27)),A27,0)</f>
        <v/>
      </c>
    </row>
    <row r="28">
      <c r="A28" s="30" t="n"/>
      <c r="B28" s="21">
        <f>IF(ISNUMBER(A28),TEXT(A28,"dddd"),"")</f>
        <v/>
      </c>
      <c r="C28" s="31" t="inlineStr">
        <is>
          <t>Añade otro día no laborable (opcional)</t>
        </is>
      </c>
      <c r="D28" s="32" t="inlineStr">
        <is>
          <t>Empresa</t>
        </is>
      </c>
      <c r="E28" s="24" t="n"/>
      <c r="F28" s="33" t="n"/>
      <c r="G28" s="26" t="inlineStr">
        <is>
          <t>Sí</t>
        </is>
      </c>
      <c r="H28" s="27">
        <f>IF(AND(G28="Sí",ISNUMBER(A28)),A28,0)</f>
        <v/>
      </c>
    </row>
    <row r="29">
      <c r="A29" s="30" t="n"/>
      <c r="B29" s="21">
        <f>IF(ISNUMBER(A29),TEXT(A29,"dddd"),"")</f>
        <v/>
      </c>
      <c r="C29" s="31" t="inlineStr">
        <is>
          <t>Añade otro día no laborable (opcional)</t>
        </is>
      </c>
      <c r="D29" s="32" t="inlineStr">
        <is>
          <t>Empresa</t>
        </is>
      </c>
      <c r="E29" s="24" t="n"/>
      <c r="F29" s="33" t="n"/>
      <c r="G29" s="26" t="inlineStr">
        <is>
          <t>Sí</t>
        </is>
      </c>
      <c r="H29" s="27">
        <f>IF(AND(G29="Sí",ISNUMBER(A29)),A29,0)</f>
        <v/>
      </c>
    </row>
    <row r="30">
      <c r="A30" s="30" t="n"/>
      <c r="B30" s="21">
        <f>IF(ISNUMBER(A30),TEXT(A30,"dddd"),"")</f>
        <v/>
      </c>
      <c r="C30" s="31" t="inlineStr">
        <is>
          <t>Añade otro día no laborable (opcional)</t>
        </is>
      </c>
      <c r="D30" s="32" t="inlineStr">
        <is>
          <t>Empresa</t>
        </is>
      </c>
      <c r="E30" s="24" t="n"/>
      <c r="F30" s="33" t="n"/>
      <c r="G30" s="26" t="inlineStr">
        <is>
          <t>Sí</t>
        </is>
      </c>
      <c r="H30" s="27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  <hyperlink xmlns:r="http://schemas.openxmlformats.org/officeDocument/2006/relationships" ref="F19" r:id="rId13"/>
    <hyperlink xmlns:r="http://schemas.openxmlformats.org/officeDocument/2006/relationships" ref="F20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1F7A5C"/>
    <outlinePr summaryBelow="1" summaryRight="1"/>
    <pageSetUpPr fitToPage="1"/>
  </sheetPr>
  <dimension ref="A1:AE47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D8" s="38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8" t="n">
        <v>46113</v>
      </c>
      <c r="AB8" s="38" t="n">
        <v>46114</v>
      </c>
      <c r="AC8" s="38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8" t="n">
        <v>46028</v>
      </c>
      <c r="C9" s="38" t="n">
        <v>46029</v>
      </c>
      <c r="D9" s="38" t="n">
        <v>46030</v>
      </c>
      <c r="E9" s="38" t="n">
        <v>46031</v>
      </c>
      <c r="F9" s="39" t="n">
        <v>46032</v>
      </c>
      <c r="G9" s="39" t="n">
        <v>46033</v>
      </c>
      <c r="I9" s="38" t="n">
        <v>46055</v>
      </c>
      <c r="J9" s="38" t="n">
        <v>46056</v>
      </c>
      <c r="K9" s="38" t="n">
        <v>46057</v>
      </c>
      <c r="L9" s="38" t="n">
        <v>46058</v>
      </c>
      <c r="M9" s="38" t="n">
        <v>46059</v>
      </c>
      <c r="N9" s="39" t="n">
        <v>46060</v>
      </c>
      <c r="O9" s="39" t="n">
        <v>46061</v>
      </c>
      <c r="Q9" s="38" t="n">
        <v>46083</v>
      </c>
      <c r="R9" s="38" t="n">
        <v>46084</v>
      </c>
      <c r="S9" s="38" t="n">
        <v>46085</v>
      </c>
      <c r="T9" s="38" t="n">
        <v>46086</v>
      </c>
      <c r="U9" s="38" t="n">
        <v>46087</v>
      </c>
      <c r="V9" s="39" t="n">
        <v>46088</v>
      </c>
      <c r="W9" s="39" t="n">
        <v>46089</v>
      </c>
      <c r="Y9" s="38" t="n">
        <v>46118</v>
      </c>
      <c r="Z9" s="38" t="n">
        <v>46119</v>
      </c>
      <c r="AA9" s="38" t="n">
        <v>46120</v>
      </c>
      <c r="AB9" s="38" t="n">
        <v>46121</v>
      </c>
      <c r="AC9" s="38" t="n">
        <v>46122</v>
      </c>
      <c r="AD9" s="39" t="n">
        <v>46123</v>
      </c>
      <c r="AE9" s="39" t="n">
        <v>46124</v>
      </c>
    </row>
    <row r="10" ht="19" customHeight="1">
      <c r="A10" s="38" t="n">
        <v>46034</v>
      </c>
      <c r="B10" s="38" t="n">
        <v>46035</v>
      </c>
      <c r="C10" s="38" t="n">
        <v>46036</v>
      </c>
      <c r="D10" s="38" t="n">
        <v>46037</v>
      </c>
      <c r="E10" s="38" t="n">
        <v>46038</v>
      </c>
      <c r="F10" s="39" t="n">
        <v>46039</v>
      </c>
      <c r="G10" s="39" t="n">
        <v>46040</v>
      </c>
      <c r="I10" s="38" t="n">
        <v>46062</v>
      </c>
      <c r="J10" s="38" t="n">
        <v>46063</v>
      </c>
      <c r="K10" s="38" t="n">
        <v>46064</v>
      </c>
      <c r="L10" s="38" t="n">
        <v>46065</v>
      </c>
      <c r="M10" s="38" t="n">
        <v>46066</v>
      </c>
      <c r="N10" s="39" t="n">
        <v>46067</v>
      </c>
      <c r="O10" s="39" t="n">
        <v>46068</v>
      </c>
      <c r="Q10" s="38" t="n">
        <v>46090</v>
      </c>
      <c r="R10" s="38" t="n">
        <v>46091</v>
      </c>
      <c r="S10" s="38" t="n">
        <v>46092</v>
      </c>
      <c r="T10" s="38" t="n">
        <v>46093</v>
      </c>
      <c r="U10" s="38" t="n">
        <v>46094</v>
      </c>
      <c r="V10" s="39" t="n">
        <v>46095</v>
      </c>
      <c r="W10" s="39" t="n">
        <v>46096</v>
      </c>
      <c r="Y10" s="38" t="n">
        <v>46125</v>
      </c>
      <c r="Z10" s="38" t="n">
        <v>46126</v>
      </c>
      <c r="AA10" s="38" t="n">
        <v>46127</v>
      </c>
      <c r="AB10" s="38" t="n">
        <v>46128</v>
      </c>
      <c r="AC10" s="38" t="n">
        <v>46129</v>
      </c>
      <c r="AD10" s="39" t="n">
        <v>46130</v>
      </c>
      <c r="AE10" s="39" t="n">
        <v>46131</v>
      </c>
    </row>
    <row r="11" ht="19" customHeight="1">
      <c r="A11" s="38" t="n">
        <v>46041</v>
      </c>
      <c r="B11" s="38" t="n">
        <v>46042</v>
      </c>
      <c r="C11" s="38" t="n">
        <v>46043</v>
      </c>
      <c r="D11" s="38" t="n">
        <v>46044</v>
      </c>
      <c r="E11" s="38" t="n">
        <v>46045</v>
      </c>
      <c r="F11" s="39" t="n">
        <v>46046</v>
      </c>
      <c r="G11" s="39" t="n">
        <v>46047</v>
      </c>
      <c r="I11" s="38" t="n">
        <v>46069</v>
      </c>
      <c r="J11" s="38" t="n">
        <v>46070</v>
      </c>
      <c r="K11" s="38" t="n">
        <v>46071</v>
      </c>
      <c r="L11" s="38" t="n">
        <v>46072</v>
      </c>
      <c r="M11" s="38" t="n">
        <v>46073</v>
      </c>
      <c r="N11" s="39" t="n">
        <v>46074</v>
      </c>
      <c r="O11" s="39" t="n">
        <v>46075</v>
      </c>
      <c r="Q11" s="38" t="n">
        <v>46097</v>
      </c>
      <c r="R11" s="38" t="n">
        <v>46098</v>
      </c>
      <c r="S11" s="38" t="n">
        <v>46099</v>
      </c>
      <c r="T11" s="38" t="n">
        <v>46100</v>
      </c>
      <c r="U11" s="38" t="n">
        <v>46101</v>
      </c>
      <c r="V11" s="39" t="n">
        <v>46102</v>
      </c>
      <c r="W11" s="39" t="n">
        <v>46103</v>
      </c>
      <c r="Y11" s="38" t="n">
        <v>46132</v>
      </c>
      <c r="Z11" s="38" t="n">
        <v>46133</v>
      </c>
      <c r="AA11" s="38" t="n">
        <v>46134</v>
      </c>
      <c r="AB11" s="38" t="n">
        <v>46135</v>
      </c>
      <c r="AC11" s="38" t="n">
        <v>46136</v>
      </c>
      <c r="AD11" s="39" t="n">
        <v>46137</v>
      </c>
      <c r="AE11" s="39" t="n">
        <v>46138</v>
      </c>
    </row>
    <row r="12" ht="19" customHeight="1">
      <c r="A12" s="38" t="n">
        <v>46048</v>
      </c>
      <c r="B12" s="38" t="n">
        <v>46049</v>
      </c>
      <c r="C12" s="38" t="n">
        <v>46050</v>
      </c>
      <c r="D12" s="38" t="n">
        <v>46051</v>
      </c>
      <c r="E12" s="38" t="n">
        <v>46052</v>
      </c>
      <c r="F12" s="39" t="n">
        <v>46053</v>
      </c>
      <c r="I12" s="38" t="n">
        <v>46076</v>
      </c>
      <c r="J12" s="38" t="n">
        <v>46077</v>
      </c>
      <c r="K12" s="38" t="n">
        <v>46078</v>
      </c>
      <c r="L12" s="38" t="n">
        <v>46079</v>
      </c>
      <c r="M12" s="38" t="n">
        <v>46080</v>
      </c>
      <c r="N12" s="39" t="n">
        <v>46081</v>
      </c>
      <c r="Q12" s="38" t="n">
        <v>46104</v>
      </c>
      <c r="R12" s="38" t="n">
        <v>46105</v>
      </c>
      <c r="S12" s="38" t="n">
        <v>46106</v>
      </c>
      <c r="T12" s="38" t="n">
        <v>46107</v>
      </c>
      <c r="U12" s="38" t="n">
        <v>46108</v>
      </c>
      <c r="V12" s="39" t="n">
        <v>46109</v>
      </c>
      <c r="W12" s="39" t="n">
        <v>46110</v>
      </c>
      <c r="Y12" s="38" t="n">
        <v>46139</v>
      </c>
      <c r="Z12" s="38" t="n">
        <v>46140</v>
      </c>
      <c r="AA12" s="38" t="n">
        <v>46141</v>
      </c>
      <c r="AB12" s="38" t="n">
        <v>46142</v>
      </c>
    </row>
    <row r="13" ht="19" customHeight="1">
      <c r="Q13" s="38" t="n">
        <v>46111</v>
      </c>
      <c r="R13" s="38" t="n">
        <v>46112</v>
      </c>
    </row>
    <row r="15">
      <c r="A15" s="40" t="n">
        <v>1</v>
      </c>
      <c r="B15" s="41" t="inlineStr">
        <is>
          <t>Año Nuevo</t>
        </is>
      </c>
      <c r="Q15" s="42" t="n">
        <v>2</v>
      </c>
      <c r="R15" s="41" t="inlineStr">
        <is>
          <t>Lunes siguiente al Día de les Illes Balears</t>
        </is>
      </c>
      <c r="Y15" s="40" t="n">
        <v>2</v>
      </c>
      <c r="Z15" s="41" t="inlineStr">
        <is>
          <t>Jueves Santo</t>
        </is>
      </c>
    </row>
    <row r="16">
      <c r="A16" s="40" t="n">
        <v>6</v>
      </c>
      <c r="B16" s="41" t="inlineStr">
        <is>
          <t>Epifanía del Señor</t>
        </is>
      </c>
      <c r="Y16" s="40" t="n">
        <v>3</v>
      </c>
      <c r="Z16" s="41" t="inlineStr">
        <is>
          <t>Viernes Santo</t>
        </is>
      </c>
    </row>
    <row r="17">
      <c r="Y17" s="42" t="n">
        <v>6</v>
      </c>
      <c r="Z17" s="41" t="inlineStr">
        <is>
          <t>Lunes de Pascua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E22" s="38" t="n">
        <v>46143</v>
      </c>
      <c r="F22" s="39" t="n">
        <v>46144</v>
      </c>
      <c r="G22" s="39" t="n">
        <v>46145</v>
      </c>
      <c r="I22" s="38" t="n">
        <v>46174</v>
      </c>
      <c r="J22" s="38" t="n">
        <v>46175</v>
      </c>
      <c r="K22" s="38" t="n">
        <v>46176</v>
      </c>
      <c r="L22" s="38" t="n">
        <v>46177</v>
      </c>
      <c r="M22" s="38" t="n">
        <v>46178</v>
      </c>
      <c r="N22" s="39" t="n">
        <v>46179</v>
      </c>
      <c r="O22" s="39" t="n">
        <v>46180</v>
      </c>
      <c r="S22" s="38" t="n">
        <v>46204</v>
      </c>
      <c r="T22" s="38" t="n">
        <v>46205</v>
      </c>
      <c r="U22" s="38" t="n">
        <v>46206</v>
      </c>
      <c r="V22" s="39" t="n">
        <v>46207</v>
      </c>
      <c r="W22" s="39" t="n">
        <v>46208</v>
      </c>
      <c r="AD22" s="39" t="n">
        <v>46235</v>
      </c>
      <c r="AE22" s="39" t="n">
        <v>46236</v>
      </c>
    </row>
    <row r="23" ht="19" customHeight="1">
      <c r="A23" s="38" t="n">
        <v>46146</v>
      </c>
      <c r="B23" s="38" t="n">
        <v>46147</v>
      </c>
      <c r="C23" s="38" t="n">
        <v>46148</v>
      </c>
      <c r="D23" s="38" t="n">
        <v>46149</v>
      </c>
      <c r="E23" s="38" t="n">
        <v>46150</v>
      </c>
      <c r="F23" s="39" t="n">
        <v>46151</v>
      </c>
      <c r="G23" s="39" t="n">
        <v>46152</v>
      </c>
      <c r="I23" s="38" t="n">
        <v>46181</v>
      </c>
      <c r="J23" s="38" t="n">
        <v>46182</v>
      </c>
      <c r="K23" s="38" t="n">
        <v>46183</v>
      </c>
      <c r="L23" s="38" t="n">
        <v>46184</v>
      </c>
      <c r="M23" s="38" t="n">
        <v>46185</v>
      </c>
      <c r="N23" s="39" t="n">
        <v>46186</v>
      </c>
      <c r="O23" s="39" t="n">
        <v>46187</v>
      </c>
      <c r="Q23" s="38" t="n">
        <v>46209</v>
      </c>
      <c r="R23" s="38" t="n">
        <v>46210</v>
      </c>
      <c r="S23" s="38" t="n">
        <v>46211</v>
      </c>
      <c r="T23" s="38" t="n">
        <v>46212</v>
      </c>
      <c r="U23" s="38" t="n">
        <v>46213</v>
      </c>
      <c r="V23" s="39" t="n">
        <v>46214</v>
      </c>
      <c r="W23" s="39" t="n">
        <v>46215</v>
      </c>
      <c r="Y23" s="38" t="n">
        <v>46237</v>
      </c>
      <c r="Z23" s="38" t="n">
        <v>46238</v>
      </c>
      <c r="AA23" s="38" t="n">
        <v>46239</v>
      </c>
      <c r="AB23" s="38" t="n">
        <v>46240</v>
      </c>
      <c r="AC23" s="38" t="n">
        <v>46241</v>
      </c>
      <c r="AD23" s="39" t="n">
        <v>46242</v>
      </c>
      <c r="AE23" s="39" t="n">
        <v>46243</v>
      </c>
    </row>
    <row r="24" ht="19" customHeight="1">
      <c r="A24" s="38" t="n">
        <v>46153</v>
      </c>
      <c r="B24" s="38" t="n">
        <v>46154</v>
      </c>
      <c r="C24" s="38" t="n">
        <v>46155</v>
      </c>
      <c r="D24" s="38" t="n">
        <v>46156</v>
      </c>
      <c r="E24" s="38" t="n">
        <v>46157</v>
      </c>
      <c r="F24" s="39" t="n">
        <v>46158</v>
      </c>
      <c r="G24" s="39" t="n">
        <v>46159</v>
      </c>
      <c r="I24" s="38" t="n">
        <v>46188</v>
      </c>
      <c r="J24" s="38" t="n">
        <v>46189</v>
      </c>
      <c r="K24" s="38" t="n">
        <v>46190</v>
      </c>
      <c r="L24" s="38" t="n">
        <v>46191</v>
      </c>
      <c r="M24" s="38" t="n">
        <v>46192</v>
      </c>
      <c r="N24" s="39" t="n">
        <v>46193</v>
      </c>
      <c r="O24" s="39" t="n">
        <v>46194</v>
      </c>
      <c r="Q24" s="38" t="n">
        <v>46216</v>
      </c>
      <c r="R24" s="38" t="n">
        <v>46217</v>
      </c>
      <c r="S24" s="38" t="n">
        <v>46218</v>
      </c>
      <c r="T24" s="38" t="n">
        <v>46219</v>
      </c>
      <c r="U24" s="38" t="n">
        <v>46220</v>
      </c>
      <c r="V24" s="39" t="n">
        <v>46221</v>
      </c>
      <c r="W24" s="39" t="n">
        <v>46222</v>
      </c>
      <c r="Y24" s="38" t="n">
        <v>46244</v>
      </c>
      <c r="Z24" s="38" t="n">
        <v>46245</v>
      </c>
      <c r="AA24" s="38" t="n">
        <v>46246</v>
      </c>
      <c r="AB24" s="38" t="n">
        <v>46247</v>
      </c>
      <c r="AC24" s="38" t="n">
        <v>46248</v>
      </c>
      <c r="AD24" s="39" t="n">
        <v>46249</v>
      </c>
      <c r="AE24" s="39" t="n">
        <v>46250</v>
      </c>
    </row>
    <row r="25" ht="19" customHeight="1">
      <c r="A25" s="38" t="n">
        <v>46160</v>
      </c>
      <c r="B25" s="38" t="n">
        <v>46161</v>
      </c>
      <c r="C25" s="38" t="n">
        <v>46162</v>
      </c>
      <c r="D25" s="38" t="n">
        <v>46163</v>
      </c>
      <c r="E25" s="38" t="n">
        <v>46164</v>
      </c>
      <c r="F25" s="39" t="n">
        <v>46165</v>
      </c>
      <c r="G25" s="39" t="n">
        <v>46166</v>
      </c>
      <c r="I25" s="38" t="n">
        <v>46195</v>
      </c>
      <c r="J25" s="38" t="n">
        <v>46196</v>
      </c>
      <c r="K25" s="38" t="n">
        <v>46197</v>
      </c>
      <c r="L25" s="38" t="n">
        <v>46198</v>
      </c>
      <c r="M25" s="38" t="n">
        <v>46199</v>
      </c>
      <c r="N25" s="39" t="n">
        <v>46200</v>
      </c>
      <c r="O25" s="39" t="n">
        <v>46201</v>
      </c>
      <c r="Q25" s="38" t="n">
        <v>46223</v>
      </c>
      <c r="R25" s="38" t="n">
        <v>46224</v>
      </c>
      <c r="S25" s="38" t="n">
        <v>46225</v>
      </c>
      <c r="T25" s="38" t="n">
        <v>46226</v>
      </c>
      <c r="U25" s="38" t="n">
        <v>46227</v>
      </c>
      <c r="V25" s="39" t="n">
        <v>46228</v>
      </c>
      <c r="W25" s="39" t="n">
        <v>46229</v>
      </c>
      <c r="Y25" s="38" t="n">
        <v>46251</v>
      </c>
      <c r="Z25" s="38" t="n">
        <v>46252</v>
      </c>
      <c r="AA25" s="38" t="n">
        <v>46253</v>
      </c>
      <c r="AB25" s="38" t="n">
        <v>46254</v>
      </c>
      <c r="AC25" s="38" t="n">
        <v>46255</v>
      </c>
      <c r="AD25" s="39" t="n">
        <v>46256</v>
      </c>
      <c r="AE25" s="39" t="n">
        <v>46257</v>
      </c>
    </row>
    <row r="26" ht="19" customHeight="1">
      <c r="A26" s="38" t="n">
        <v>46167</v>
      </c>
      <c r="B26" s="38" t="n">
        <v>46168</v>
      </c>
      <c r="C26" s="38" t="n">
        <v>46169</v>
      </c>
      <c r="D26" s="38" t="n">
        <v>46170</v>
      </c>
      <c r="E26" s="38" t="n">
        <v>46171</v>
      </c>
      <c r="F26" s="39" t="n">
        <v>46172</v>
      </c>
      <c r="G26" s="39" t="n">
        <v>46173</v>
      </c>
      <c r="I26" s="38" t="n">
        <v>46202</v>
      </c>
      <c r="J26" s="38" t="n">
        <v>46203</v>
      </c>
      <c r="Q26" s="38" t="n">
        <v>46230</v>
      </c>
      <c r="R26" s="38" t="n">
        <v>46231</v>
      </c>
      <c r="S26" s="38" t="n">
        <v>46232</v>
      </c>
      <c r="T26" s="38" t="n">
        <v>46233</v>
      </c>
      <c r="U26" s="38" t="n">
        <v>46234</v>
      </c>
      <c r="Y26" s="38" t="n">
        <v>46258</v>
      </c>
      <c r="Z26" s="38" t="n">
        <v>46259</v>
      </c>
      <c r="AA26" s="38" t="n">
        <v>46260</v>
      </c>
      <c r="AB26" s="38" t="n">
        <v>46261</v>
      </c>
      <c r="AC26" s="38" t="n">
        <v>46262</v>
      </c>
      <c r="AD26" s="39" t="n">
        <v>46263</v>
      </c>
      <c r="AE26" s="39" t="n">
        <v>46264</v>
      </c>
    </row>
    <row r="27" ht="19" customHeight="1">
      <c r="Y27" s="38" t="n">
        <v>46265</v>
      </c>
    </row>
    <row r="29">
      <c r="A29" s="40" t="n">
        <v>1</v>
      </c>
      <c r="B29" s="41" t="inlineStr">
        <is>
          <t>Fiesta del Trabajo</t>
        </is>
      </c>
      <c r="I29" s="43" t="n">
        <v>24</v>
      </c>
      <c r="J29" s="41" t="inlineStr">
        <is>
          <t>San Juan</t>
        </is>
      </c>
      <c r="Q29" s="43" t="n">
        <v>16</v>
      </c>
      <c r="R29" s="41" t="inlineStr">
        <is>
          <t>Virgen del Carmen</t>
        </is>
      </c>
      <c r="Y29" s="40" t="n">
        <v>15</v>
      </c>
      <c r="Z29" s="41" t="inlineStr">
        <is>
          <t>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B34" s="38" t="n">
        <v>46266</v>
      </c>
      <c r="C34" s="38" t="n">
        <v>46267</v>
      </c>
      <c r="D34" s="38" t="n">
        <v>46268</v>
      </c>
      <c r="E34" s="38" t="n">
        <v>46269</v>
      </c>
      <c r="F34" s="39" t="n">
        <v>46270</v>
      </c>
      <c r="G34" s="39" t="n">
        <v>46271</v>
      </c>
      <c r="L34" s="38" t="n">
        <v>46296</v>
      </c>
      <c r="M34" s="38" t="n">
        <v>46297</v>
      </c>
      <c r="N34" s="39" t="n">
        <v>46298</v>
      </c>
      <c r="O34" s="39" t="n">
        <v>46299</v>
      </c>
      <c r="W34" s="39" t="n">
        <v>46327</v>
      </c>
      <c r="Z34" s="38" t="n">
        <v>46357</v>
      </c>
      <c r="AA34" s="38" t="n">
        <v>46358</v>
      </c>
      <c r="AB34" s="38" t="n">
        <v>46359</v>
      </c>
      <c r="AC34" s="38" t="n">
        <v>46360</v>
      </c>
      <c r="AD34" s="39" t="n">
        <v>46361</v>
      </c>
      <c r="AE34" s="39" t="n">
        <v>46362</v>
      </c>
    </row>
    <row r="35" ht="19" customHeight="1">
      <c r="A35" s="38" t="n">
        <v>46272</v>
      </c>
      <c r="B35" s="38" t="n">
        <v>46273</v>
      </c>
      <c r="C35" s="38" t="n">
        <v>46274</v>
      </c>
      <c r="D35" s="38" t="n">
        <v>46275</v>
      </c>
      <c r="E35" s="38" t="n">
        <v>46276</v>
      </c>
      <c r="F35" s="39" t="n">
        <v>46277</v>
      </c>
      <c r="G35" s="39" t="n">
        <v>46278</v>
      </c>
      <c r="I35" s="38" t="n">
        <v>46300</v>
      </c>
      <c r="J35" s="38" t="n">
        <v>46301</v>
      </c>
      <c r="K35" s="38" t="n">
        <v>46302</v>
      </c>
      <c r="L35" s="38" t="n">
        <v>46303</v>
      </c>
      <c r="M35" s="38" t="n">
        <v>46304</v>
      </c>
      <c r="N35" s="39" t="n">
        <v>46305</v>
      </c>
      <c r="O35" s="39" t="n">
        <v>46306</v>
      </c>
      <c r="Q35" s="38" t="n">
        <v>46328</v>
      </c>
      <c r="R35" s="38" t="n">
        <v>46329</v>
      </c>
      <c r="S35" s="38" t="n">
        <v>46330</v>
      </c>
      <c r="T35" s="38" t="n">
        <v>46331</v>
      </c>
      <c r="U35" s="38" t="n">
        <v>46332</v>
      </c>
      <c r="V35" s="39" t="n">
        <v>46333</v>
      </c>
      <c r="W35" s="39" t="n">
        <v>46334</v>
      </c>
      <c r="Y35" s="38" t="n">
        <v>46363</v>
      </c>
      <c r="Z35" s="38" t="n">
        <v>46364</v>
      </c>
      <c r="AA35" s="38" t="n">
        <v>46365</v>
      </c>
      <c r="AB35" s="38" t="n">
        <v>46366</v>
      </c>
      <c r="AC35" s="38" t="n">
        <v>46367</v>
      </c>
      <c r="AD35" s="39" t="n">
        <v>46368</v>
      </c>
      <c r="AE35" s="39" t="n">
        <v>46369</v>
      </c>
    </row>
    <row r="36" ht="19" customHeight="1">
      <c r="A36" s="38" t="n">
        <v>46279</v>
      </c>
      <c r="B36" s="38" t="n">
        <v>46280</v>
      </c>
      <c r="C36" s="38" t="n">
        <v>46281</v>
      </c>
      <c r="D36" s="38" t="n">
        <v>46282</v>
      </c>
      <c r="E36" s="38" t="n">
        <v>46283</v>
      </c>
      <c r="F36" s="39" t="n">
        <v>46284</v>
      </c>
      <c r="G36" s="39" t="n">
        <v>46285</v>
      </c>
      <c r="I36" s="38" t="n">
        <v>46307</v>
      </c>
      <c r="J36" s="38" t="n">
        <v>46308</v>
      </c>
      <c r="K36" s="38" t="n">
        <v>46309</v>
      </c>
      <c r="L36" s="38" t="n">
        <v>46310</v>
      </c>
      <c r="M36" s="38" t="n">
        <v>46311</v>
      </c>
      <c r="N36" s="39" t="n">
        <v>46312</v>
      </c>
      <c r="O36" s="39" t="n">
        <v>46313</v>
      </c>
      <c r="Q36" s="38" t="n">
        <v>46335</v>
      </c>
      <c r="R36" s="38" t="n">
        <v>46336</v>
      </c>
      <c r="S36" s="38" t="n">
        <v>46337</v>
      </c>
      <c r="T36" s="38" t="n">
        <v>46338</v>
      </c>
      <c r="U36" s="38" t="n">
        <v>46339</v>
      </c>
      <c r="V36" s="39" t="n">
        <v>46340</v>
      </c>
      <c r="W36" s="39" t="n">
        <v>46341</v>
      </c>
      <c r="Y36" s="38" t="n">
        <v>46370</v>
      </c>
      <c r="Z36" s="38" t="n">
        <v>46371</v>
      </c>
      <c r="AA36" s="38" t="n">
        <v>46372</v>
      </c>
      <c r="AB36" s="38" t="n">
        <v>46373</v>
      </c>
      <c r="AC36" s="38" t="n">
        <v>46374</v>
      </c>
      <c r="AD36" s="39" t="n">
        <v>46375</v>
      </c>
      <c r="AE36" s="39" t="n">
        <v>46376</v>
      </c>
    </row>
    <row r="37" ht="19" customHeight="1">
      <c r="A37" s="38" t="n">
        <v>46286</v>
      </c>
      <c r="B37" s="38" t="n">
        <v>46287</v>
      </c>
      <c r="C37" s="38" t="n">
        <v>46288</v>
      </c>
      <c r="D37" s="38" t="n">
        <v>46289</v>
      </c>
      <c r="E37" s="38" t="n">
        <v>46290</v>
      </c>
      <c r="F37" s="39" t="n">
        <v>46291</v>
      </c>
      <c r="G37" s="39" t="n">
        <v>46292</v>
      </c>
      <c r="I37" s="38" t="n">
        <v>46314</v>
      </c>
      <c r="J37" s="38" t="n">
        <v>46315</v>
      </c>
      <c r="K37" s="38" t="n">
        <v>46316</v>
      </c>
      <c r="L37" s="38" t="n">
        <v>46317</v>
      </c>
      <c r="M37" s="38" t="n">
        <v>46318</v>
      </c>
      <c r="N37" s="39" t="n">
        <v>46319</v>
      </c>
      <c r="O37" s="39" t="n">
        <v>46320</v>
      </c>
      <c r="Q37" s="38" t="n">
        <v>46342</v>
      </c>
      <c r="R37" s="38" t="n">
        <v>46343</v>
      </c>
      <c r="S37" s="38" t="n">
        <v>46344</v>
      </c>
      <c r="T37" s="38" t="n">
        <v>46345</v>
      </c>
      <c r="U37" s="38" t="n">
        <v>46346</v>
      </c>
      <c r="V37" s="39" t="n">
        <v>46347</v>
      </c>
      <c r="W37" s="39" t="n">
        <v>46348</v>
      </c>
      <c r="Y37" s="38" t="n">
        <v>46377</v>
      </c>
      <c r="Z37" s="38" t="n">
        <v>46378</v>
      </c>
      <c r="AA37" s="38" t="n">
        <v>46379</v>
      </c>
      <c r="AB37" s="38" t="n">
        <v>46380</v>
      </c>
      <c r="AC37" s="38" t="n">
        <v>46381</v>
      </c>
      <c r="AD37" s="39" t="n">
        <v>46382</v>
      </c>
      <c r="AE37" s="39" t="n">
        <v>46383</v>
      </c>
    </row>
    <row r="38" ht="19" customHeight="1">
      <c r="A38" s="38" t="n">
        <v>46293</v>
      </c>
      <c r="B38" s="38" t="n">
        <v>46294</v>
      </c>
      <c r="C38" s="38" t="n">
        <v>46295</v>
      </c>
      <c r="I38" s="38" t="n">
        <v>46321</v>
      </c>
      <c r="J38" s="38" t="n">
        <v>46322</v>
      </c>
      <c r="K38" s="38" t="n">
        <v>46323</v>
      </c>
      <c r="L38" s="38" t="n">
        <v>46324</v>
      </c>
      <c r="M38" s="38" t="n">
        <v>46325</v>
      </c>
      <c r="N38" s="39" t="n">
        <v>46326</v>
      </c>
      <c r="Q38" s="38" t="n">
        <v>46349</v>
      </c>
      <c r="R38" s="38" t="n">
        <v>46350</v>
      </c>
      <c r="S38" s="38" t="n">
        <v>46351</v>
      </c>
      <c r="T38" s="38" t="n">
        <v>46352</v>
      </c>
      <c r="U38" s="38" t="n">
        <v>46353</v>
      </c>
      <c r="V38" s="39" t="n">
        <v>46354</v>
      </c>
      <c r="W38" s="39" t="n">
        <v>46355</v>
      </c>
      <c r="Y38" s="38" t="n">
        <v>46384</v>
      </c>
      <c r="Z38" s="38" t="n">
        <v>46385</v>
      </c>
      <c r="AA38" s="38" t="n">
        <v>46386</v>
      </c>
      <c r="AB38" s="38" t="n">
        <v>46387</v>
      </c>
    </row>
    <row r="39" ht="19" customHeight="1">
      <c r="Q39" s="38" t="n">
        <v>46356</v>
      </c>
    </row>
    <row r="41">
      <c r="I41" s="40" t="n">
        <v>12</v>
      </c>
      <c r="J41" s="41" t="inlineStr">
        <is>
          <t>Fiesta Nacional de España</t>
        </is>
      </c>
      <c r="Y41" s="40" t="n">
        <v>8</v>
      </c>
      <c r="Z41" s="41" t="inlineStr">
        <is>
          <t>Inmaculada Concepción</t>
        </is>
      </c>
    </row>
    <row r="42">
      <c r="Y42" s="40" t="n">
        <v>25</v>
      </c>
      <c r="Z42" s="41" t="inlineStr">
        <is>
          <t>Natividad del Señor</t>
        </is>
      </c>
    </row>
    <row r="43">
      <c r="Y43" s="42" t="n">
        <v>26</v>
      </c>
      <c r="Z43" s="41" t="inlineStr">
        <is>
          <t>San Esteban</t>
        </is>
      </c>
    </row>
    <row r="46">
      <c r="A46" s="2" t="n"/>
      <c r="B46" s="44" t="inlineStr">
        <is>
          <t>Nacional</t>
        </is>
      </c>
      <c r="I46" s="45" t="n"/>
      <c r="J46" s="44" t="inlineStr">
        <is>
          <t>Autonómico</t>
        </is>
      </c>
      <c r="Q46" s="46" t="n"/>
      <c r="R46" s="44" t="inlineStr">
        <is>
          <t>Local</t>
        </is>
      </c>
      <c r="Y46" s="47" t="n"/>
      <c r="Z46" s="44" t="inlineStr">
        <is>
          <t>De tu empresa</t>
        </is>
      </c>
    </row>
    <row r="47">
      <c r="A47" s="48" t="n"/>
      <c r="B47" s="44" t="inlineStr">
        <is>
          <t>Jornada de verano</t>
        </is>
      </c>
      <c r="I47" s="49" t="n"/>
      <c r="J47" s="44" t="inlineStr">
        <is>
          <t>Fin de semana</t>
        </is>
      </c>
    </row>
  </sheetData>
  <mergeCells count="32">
    <mergeCell ref="A32:G32"/>
    <mergeCell ref="Z43:AE43"/>
    <mergeCell ref="R15:W15"/>
    <mergeCell ref="A20:G20"/>
    <mergeCell ref="I20:O20"/>
    <mergeCell ref="B29:G29"/>
    <mergeCell ref="Z17:AE17"/>
    <mergeCell ref="Q32:W32"/>
    <mergeCell ref="Y32:AE32"/>
    <mergeCell ref="Z29:AE29"/>
    <mergeCell ref="J41:O41"/>
    <mergeCell ref="Z42:AE42"/>
    <mergeCell ref="I6:O6"/>
    <mergeCell ref="J47:O47"/>
    <mergeCell ref="B15:G15"/>
    <mergeCell ref="J46:O46"/>
    <mergeCell ref="R46:W46"/>
    <mergeCell ref="Z15:AE15"/>
    <mergeCell ref="A6:G6"/>
    <mergeCell ref="Z46:AE46"/>
    <mergeCell ref="Y20:AE20"/>
    <mergeCell ref="I32:O32"/>
    <mergeCell ref="Q20:W20"/>
    <mergeCell ref="B47:G47"/>
    <mergeCell ref="B16:G16"/>
    <mergeCell ref="J29:O29"/>
    <mergeCell ref="B46:G46"/>
    <mergeCell ref="R29:W29"/>
    <mergeCell ref="Z41:AE41"/>
    <mergeCell ref="Y6:AE6"/>
    <mergeCell ref="Q6:W6"/>
    <mergeCell ref="Z16:AE1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0" t="n">
        <v>46023</v>
      </c>
      <c r="C7" s="50" t="n">
        <v>46053</v>
      </c>
      <c r="D7" s="51">
        <f>_xlfn.NETWORKDAYS.INTL(B7,C7,1,FEST)</f>
        <v/>
      </c>
      <c r="E7" s="51">
        <f>IF(AND(VER="Sí",MAX(B7,V_DESDE)&lt;=MIN(C7,V_HASTA)),_xlfn.NETWORKDAYS.INTL(MAX(B7,V_DESDE),MIN(C7,V_HASTA),1,FEST),0)</f>
        <v/>
      </c>
      <c r="F7" s="51">
        <f>_xlfn.NETWORKDAYS.INTL(B7,C7,"1111011",FEST)-IF(AND(VER="Sí",MAX(B7,V_DESDE)&lt;=MIN(C7,V_HASTA)),_xlfn.NETWORKDAYS.INTL(MAX(B7,V_DESDE),MIN(C7,V_HASTA),"1111011",FEST),0)</f>
        <v/>
      </c>
      <c r="G7" s="52">
        <f>(D7-E7-F7)*H_LJ+F7*H_V+E7*H_VER</f>
        <v/>
      </c>
    </row>
    <row r="8">
      <c r="A8" s="22" t="inlineStr">
        <is>
          <t>Febrero</t>
        </is>
      </c>
      <c r="B8" s="50" t="n">
        <v>46054</v>
      </c>
      <c r="C8" s="50" t="n">
        <v>46081</v>
      </c>
      <c r="D8" s="51">
        <f>_xlfn.NETWORKDAYS.INTL(B8,C8,1,FEST)</f>
        <v/>
      </c>
      <c r="E8" s="51">
        <f>IF(AND(VER="Sí",MAX(B8,V_DESDE)&lt;=MIN(C8,V_HASTA)),_xlfn.NETWORKDAYS.INTL(MAX(B8,V_DESDE),MIN(C8,V_HASTA),1,FEST),0)</f>
        <v/>
      </c>
      <c r="F8" s="51">
        <f>_xlfn.NETWORKDAYS.INTL(B8,C8,"1111011",FEST)-IF(AND(VER="Sí",MAX(B8,V_DESDE)&lt;=MIN(C8,V_HASTA)),_xlfn.NETWORKDAYS.INTL(MAX(B8,V_DESDE),MIN(C8,V_HASTA),"1111011",FEST),0)</f>
        <v/>
      </c>
      <c r="G8" s="52">
        <f>(D8-E8-F8)*H_LJ+F8*H_V+E8*H_VER</f>
        <v/>
      </c>
    </row>
    <row r="9">
      <c r="A9" s="22" t="inlineStr">
        <is>
          <t>Marzo</t>
        </is>
      </c>
      <c r="B9" s="50" t="n">
        <v>46082</v>
      </c>
      <c r="C9" s="50" t="n">
        <v>46112</v>
      </c>
      <c r="D9" s="51">
        <f>_xlfn.NETWORKDAYS.INTL(B9,C9,1,FEST)</f>
        <v/>
      </c>
      <c r="E9" s="51">
        <f>IF(AND(VER="Sí",MAX(B9,V_DESDE)&lt;=MIN(C9,V_HASTA)),_xlfn.NETWORKDAYS.INTL(MAX(B9,V_DESDE),MIN(C9,V_HASTA),1,FEST),0)</f>
        <v/>
      </c>
      <c r="F9" s="51">
        <f>_xlfn.NETWORKDAYS.INTL(B9,C9,"1111011",FEST)-IF(AND(VER="Sí",MAX(B9,V_DESDE)&lt;=MIN(C9,V_HASTA)),_xlfn.NETWORKDAYS.INTL(MAX(B9,V_DESDE),MIN(C9,V_HASTA),"1111011",FEST),0)</f>
        <v/>
      </c>
      <c r="G9" s="52">
        <f>(D9-E9-F9)*H_LJ+F9*H_V+E9*H_VER</f>
        <v/>
      </c>
    </row>
    <row r="10">
      <c r="A10" s="22" t="inlineStr">
        <is>
          <t>Abril</t>
        </is>
      </c>
      <c r="B10" s="50" t="n">
        <v>46113</v>
      </c>
      <c r="C10" s="50" t="n">
        <v>46142</v>
      </c>
      <c r="D10" s="51">
        <f>_xlfn.NETWORKDAYS.INTL(B10,C10,1,FEST)</f>
        <v/>
      </c>
      <c r="E10" s="51">
        <f>IF(AND(VER="Sí",MAX(B10,V_DESDE)&lt;=MIN(C10,V_HASTA)),_xlfn.NETWORKDAYS.INTL(MAX(B10,V_DESDE),MIN(C10,V_HASTA),1,FEST),0)</f>
        <v/>
      </c>
      <c r="F10" s="51">
        <f>_xlfn.NETWORKDAYS.INTL(B10,C10,"1111011",FEST)-IF(AND(VER="Sí",MAX(B10,V_DESDE)&lt;=MIN(C10,V_HASTA)),_xlfn.NETWORKDAYS.INTL(MAX(B10,V_DESDE),MIN(C10,V_HASTA),"1111011",FEST),0)</f>
        <v/>
      </c>
      <c r="G10" s="52">
        <f>(D10-E10-F10)*H_LJ+F10*H_V+E10*H_VER</f>
        <v/>
      </c>
    </row>
    <row r="11">
      <c r="A11" s="22" t="inlineStr">
        <is>
          <t>Mayo</t>
        </is>
      </c>
      <c r="B11" s="50" t="n">
        <v>46143</v>
      </c>
      <c r="C11" s="50" t="n">
        <v>46173</v>
      </c>
      <c r="D11" s="51">
        <f>_xlfn.NETWORKDAYS.INTL(B11,C11,1,FEST)</f>
        <v/>
      </c>
      <c r="E11" s="51">
        <f>IF(AND(VER="Sí",MAX(B11,V_DESDE)&lt;=MIN(C11,V_HASTA)),_xlfn.NETWORKDAYS.INTL(MAX(B11,V_DESDE),MIN(C11,V_HASTA),1,FEST),0)</f>
        <v/>
      </c>
      <c r="F11" s="51">
        <f>_xlfn.NETWORKDAYS.INTL(B11,C11,"1111011",FEST)-IF(AND(VER="Sí",MAX(B11,V_DESDE)&lt;=MIN(C11,V_HASTA)),_xlfn.NETWORKDAYS.INTL(MAX(B11,V_DESDE),MIN(C11,V_HASTA),"1111011",FEST),0)</f>
        <v/>
      </c>
      <c r="G11" s="52">
        <f>(D11-E11-F11)*H_LJ+F11*H_V+E11*H_VER</f>
        <v/>
      </c>
    </row>
    <row r="12">
      <c r="A12" s="22" t="inlineStr">
        <is>
          <t>Junio</t>
        </is>
      </c>
      <c r="B12" s="50" t="n">
        <v>46174</v>
      </c>
      <c r="C12" s="50" t="n">
        <v>46203</v>
      </c>
      <c r="D12" s="51">
        <f>_xlfn.NETWORKDAYS.INTL(B12,C12,1,FEST)</f>
        <v/>
      </c>
      <c r="E12" s="51">
        <f>IF(AND(VER="Sí",MAX(B12,V_DESDE)&lt;=MIN(C12,V_HASTA)),_xlfn.NETWORKDAYS.INTL(MAX(B12,V_DESDE),MIN(C12,V_HASTA),1,FEST),0)</f>
        <v/>
      </c>
      <c r="F12" s="51">
        <f>_xlfn.NETWORKDAYS.INTL(B12,C12,"1111011",FEST)-IF(AND(VER="Sí",MAX(B12,V_DESDE)&lt;=MIN(C12,V_HASTA)),_xlfn.NETWORKDAYS.INTL(MAX(B12,V_DESDE),MIN(C12,V_HASTA),"1111011",FEST),0)</f>
        <v/>
      </c>
      <c r="G12" s="52">
        <f>(D12-E12-F12)*H_LJ+F12*H_V+E12*H_VER</f>
        <v/>
      </c>
    </row>
    <row r="13">
      <c r="A13" s="22" t="inlineStr">
        <is>
          <t>Julio</t>
        </is>
      </c>
      <c r="B13" s="50" t="n">
        <v>46204</v>
      </c>
      <c r="C13" s="50" t="n">
        <v>46234</v>
      </c>
      <c r="D13" s="51">
        <f>_xlfn.NETWORKDAYS.INTL(B13,C13,1,FEST)</f>
        <v/>
      </c>
      <c r="E13" s="51">
        <f>IF(AND(VER="Sí",MAX(B13,V_DESDE)&lt;=MIN(C13,V_HASTA)),_xlfn.NETWORKDAYS.INTL(MAX(B13,V_DESDE),MIN(C13,V_HASTA),1,FEST),0)</f>
        <v/>
      </c>
      <c r="F13" s="51">
        <f>_xlfn.NETWORKDAYS.INTL(B13,C13,"1111011",FEST)-IF(AND(VER="Sí",MAX(B13,V_DESDE)&lt;=MIN(C13,V_HASTA)),_xlfn.NETWORKDAYS.INTL(MAX(B13,V_DESDE),MIN(C13,V_HASTA),"1111011",FEST),0)</f>
        <v/>
      </c>
      <c r="G13" s="52">
        <f>(D13-E13-F13)*H_LJ+F13*H_V+E13*H_VER</f>
        <v/>
      </c>
    </row>
    <row r="14">
      <c r="A14" s="22" t="inlineStr">
        <is>
          <t>Agosto</t>
        </is>
      </c>
      <c r="B14" s="50" t="n">
        <v>46235</v>
      </c>
      <c r="C14" s="50" t="n">
        <v>46265</v>
      </c>
      <c r="D14" s="51">
        <f>_xlfn.NETWORKDAYS.INTL(B14,C14,1,FEST)</f>
        <v/>
      </c>
      <c r="E14" s="51">
        <f>IF(AND(VER="Sí",MAX(B14,V_DESDE)&lt;=MIN(C14,V_HASTA)),_xlfn.NETWORKDAYS.INTL(MAX(B14,V_DESDE),MIN(C14,V_HASTA),1,FEST),0)</f>
        <v/>
      </c>
      <c r="F14" s="51">
        <f>_xlfn.NETWORKDAYS.INTL(B14,C14,"1111011",FEST)-IF(AND(VER="Sí",MAX(B14,V_DESDE)&lt;=MIN(C14,V_HASTA)),_xlfn.NETWORKDAYS.INTL(MAX(B14,V_DESDE),MIN(C14,V_HASTA),"1111011",FEST),0)</f>
        <v/>
      </c>
      <c r="G14" s="52">
        <f>(D14-E14-F14)*H_LJ+F14*H_V+E14*H_VER</f>
        <v/>
      </c>
    </row>
    <row r="15">
      <c r="A15" s="22" t="inlineStr">
        <is>
          <t>Septiembre</t>
        </is>
      </c>
      <c r="B15" s="50" t="n">
        <v>46266</v>
      </c>
      <c r="C15" s="50" t="n">
        <v>46295</v>
      </c>
      <c r="D15" s="51">
        <f>_xlfn.NETWORKDAYS.INTL(B15,C15,1,FEST)</f>
        <v/>
      </c>
      <c r="E15" s="51">
        <f>IF(AND(VER="Sí",MAX(B15,V_DESDE)&lt;=MIN(C15,V_HASTA)),_xlfn.NETWORKDAYS.INTL(MAX(B15,V_DESDE),MIN(C15,V_HASTA),1,FEST),0)</f>
        <v/>
      </c>
      <c r="F15" s="51">
        <f>_xlfn.NETWORKDAYS.INTL(B15,C15,"1111011",FEST)-IF(AND(VER="Sí",MAX(B15,V_DESDE)&lt;=MIN(C15,V_HASTA)),_xlfn.NETWORKDAYS.INTL(MAX(B15,V_DESDE),MIN(C15,V_HASTA),"1111011",FEST),0)</f>
        <v/>
      </c>
      <c r="G15" s="52">
        <f>(D15-E15-F15)*H_LJ+F15*H_V+E15*H_VER</f>
        <v/>
      </c>
    </row>
    <row r="16">
      <c r="A16" s="22" t="inlineStr">
        <is>
          <t>Octubre</t>
        </is>
      </c>
      <c r="B16" s="50" t="n">
        <v>46296</v>
      </c>
      <c r="C16" s="50" t="n">
        <v>46326</v>
      </c>
      <c r="D16" s="51">
        <f>_xlfn.NETWORKDAYS.INTL(B16,C16,1,FEST)</f>
        <v/>
      </c>
      <c r="E16" s="51">
        <f>IF(AND(VER="Sí",MAX(B16,V_DESDE)&lt;=MIN(C16,V_HASTA)),_xlfn.NETWORKDAYS.INTL(MAX(B16,V_DESDE),MIN(C16,V_HASTA),1,FEST),0)</f>
        <v/>
      </c>
      <c r="F16" s="51">
        <f>_xlfn.NETWORKDAYS.INTL(B16,C16,"1111011",FEST)-IF(AND(VER="Sí",MAX(B16,V_DESDE)&lt;=MIN(C16,V_HASTA)),_xlfn.NETWORKDAYS.INTL(MAX(B16,V_DESDE),MIN(C16,V_HASTA),"1111011",FEST),0)</f>
        <v/>
      </c>
      <c r="G16" s="52">
        <f>(D16-E16-F16)*H_LJ+F16*H_V+E16*H_VER</f>
        <v/>
      </c>
    </row>
    <row r="17">
      <c r="A17" s="22" t="inlineStr">
        <is>
          <t>Noviembre</t>
        </is>
      </c>
      <c r="B17" s="50" t="n">
        <v>46327</v>
      </c>
      <c r="C17" s="50" t="n">
        <v>46356</v>
      </c>
      <c r="D17" s="51">
        <f>_xlfn.NETWORKDAYS.INTL(B17,C17,1,FEST)</f>
        <v/>
      </c>
      <c r="E17" s="51">
        <f>IF(AND(VER="Sí",MAX(B17,V_DESDE)&lt;=MIN(C17,V_HASTA)),_xlfn.NETWORKDAYS.INTL(MAX(B17,V_DESDE),MIN(C17,V_HASTA),1,FEST),0)</f>
        <v/>
      </c>
      <c r="F17" s="51">
        <f>_xlfn.NETWORKDAYS.INTL(B17,C17,"1111011",FEST)-IF(AND(VER="Sí",MAX(B17,V_DESDE)&lt;=MIN(C17,V_HASTA)),_xlfn.NETWORKDAYS.INTL(MAX(B17,V_DESDE),MIN(C17,V_HASTA),"1111011",FEST),0)</f>
        <v/>
      </c>
      <c r="G17" s="52">
        <f>(D17-E17-F17)*H_LJ+F17*H_V+E17*H_VER</f>
        <v/>
      </c>
    </row>
    <row r="18">
      <c r="A18" s="22" t="inlineStr">
        <is>
          <t>Diciembre</t>
        </is>
      </c>
      <c r="B18" s="50" t="n">
        <v>46357</v>
      </c>
      <c r="C18" s="50" t="n">
        <v>46387</v>
      </c>
      <c r="D18" s="51">
        <f>_xlfn.NETWORKDAYS.INTL(B18,C18,1,FEST)</f>
        <v/>
      </c>
      <c r="E18" s="51">
        <f>IF(AND(VER="Sí",MAX(B18,V_DESDE)&lt;=MIN(C18,V_HASTA)),_xlfn.NETWORKDAYS.INTL(MAX(B18,V_DESDE),MIN(C18,V_HASTA),1,FEST),0)</f>
        <v/>
      </c>
      <c r="F18" s="51">
        <f>_xlfn.NETWORKDAYS.INTL(B18,C18,"1111011",FEST)-IF(AND(VER="Sí",MAX(B18,V_DESDE)&lt;=MIN(C18,V_HASTA)),_xlfn.NETWORKDAYS.INTL(MAX(B18,V_DESDE),MIN(C18,V_HASTA),"1111011",FEST),0)</f>
        <v/>
      </c>
      <c r="G18" s="52">
        <f>(D18-E18-F18)*H_LJ+F18*H_V+E18*H_VER</f>
        <v/>
      </c>
    </row>
    <row r="19">
      <c r="A19" s="53" t="inlineStr">
        <is>
          <t>Total</t>
        </is>
      </c>
      <c r="D19" s="54">
        <f>SUM(D7:D18)</f>
        <v/>
      </c>
      <c r="E19" s="54">
        <f>SUM(E7:E18)</f>
        <v/>
      </c>
      <c r="F19" s="54">
        <f>SUM(F7:F18)</f>
        <v/>
      </c>
      <c r="G19" s="55">
        <f>SUM(G7:G18)</f>
        <v/>
      </c>
    </row>
    <row r="21">
      <c r="A21" s="14" t="inlineStr">
        <is>
          <t>Horas de trabajo en el año</t>
        </is>
      </c>
      <c r="G21" s="56">
        <f>G19</f>
        <v/>
      </c>
    </row>
    <row r="22">
      <c r="A22" s="14" t="inlineStr">
        <is>
          <t>Horas medias por día laborable</t>
        </is>
      </c>
      <c r="G22" s="57">
        <f>IF(D19&gt;0,G19/D19,0)</f>
        <v/>
      </c>
    </row>
    <row r="23">
      <c r="A23" s="14" t="inlineStr">
        <is>
          <t>Menos vacaciones (días × horas medias)</t>
        </is>
      </c>
      <c r="G23" s="56">
        <f>-VAC*G22</f>
        <v/>
      </c>
    </row>
    <row r="24">
      <c r="A24" s="53" t="inlineStr">
        <is>
          <t>Horas efectivas al año</t>
        </is>
      </c>
      <c r="G24" s="56">
        <f>G21+G23</f>
        <v/>
      </c>
    </row>
    <row r="25">
      <c r="A25" s="14" t="inlineStr">
        <is>
          <t>Horas anuales del convenio</t>
        </is>
      </c>
      <c r="G25" s="58">
        <f>H_CONV</f>
        <v/>
      </c>
    </row>
    <row r="26">
      <c r="A26" s="53" t="inlineStr">
        <is>
          <t>Diferencia</t>
        </is>
      </c>
      <c r="G26" s="59">
        <f>G24-G25</f>
        <v/>
      </c>
    </row>
    <row r="28">
      <c r="A28" s="60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1" t="inlineStr">
        <is>
          <t>Escribe aquí el nombre</t>
        </is>
      </c>
      <c r="B7" s="61" t="n"/>
      <c r="C7" s="62" t="n">
        <v>1</v>
      </c>
      <c r="D7" s="63">
        <f>VAC</f>
        <v/>
      </c>
      <c r="E7" s="63" t="n">
        <v>0</v>
      </c>
      <c r="F7" s="64">
        <f>IF(A7="","",ROUND(('Cómputo anual'!$G$21-(D7+E7)*'Cómputo anual'!$G$22)*C7,1))</f>
        <v/>
      </c>
      <c r="G7" s="64">
        <f>IF(A7="","",ROUND(H_CONV*C7,1))</f>
        <v/>
      </c>
      <c r="H7" s="65">
        <f>IF(A7="","",F7-G7)</f>
        <v/>
      </c>
    </row>
    <row r="8">
      <c r="A8" s="61" t="n"/>
      <c r="B8" s="61" t="n"/>
      <c r="C8" s="62" t="n">
        <v>1</v>
      </c>
      <c r="D8" s="63">
        <f>VAC</f>
        <v/>
      </c>
      <c r="E8" s="63" t="n">
        <v>0</v>
      </c>
      <c r="F8" s="64">
        <f>IF(A8="","",ROUND(('Cómputo anual'!$G$21-(D8+E8)*'Cómputo anual'!$G$22)*C8,1))</f>
        <v/>
      </c>
      <c r="G8" s="64">
        <f>IF(A8="","",ROUND(H_CONV*C8,1))</f>
        <v/>
      </c>
      <c r="H8" s="65">
        <f>IF(A8="","",F8-G8)</f>
        <v/>
      </c>
    </row>
    <row r="9">
      <c r="A9" s="61" t="n"/>
      <c r="B9" s="61" t="n"/>
      <c r="C9" s="62" t="n">
        <v>1</v>
      </c>
      <c r="D9" s="63">
        <f>VAC</f>
        <v/>
      </c>
      <c r="E9" s="63" t="n">
        <v>0</v>
      </c>
      <c r="F9" s="64">
        <f>IF(A9="","",ROUND(('Cómputo anual'!$G$21-(D9+E9)*'Cómputo anual'!$G$22)*C9,1))</f>
        <v/>
      </c>
      <c r="G9" s="64">
        <f>IF(A9="","",ROUND(H_CONV*C9,1))</f>
        <v/>
      </c>
      <c r="H9" s="65">
        <f>IF(A9="","",F9-G9)</f>
        <v/>
      </c>
    </row>
    <row r="10">
      <c r="A10" s="33" t="n"/>
      <c r="B10" s="33" t="n"/>
      <c r="C10" s="62" t="n">
        <v>1</v>
      </c>
      <c r="D10" s="63">
        <f>VAC</f>
        <v/>
      </c>
      <c r="E10" s="63" t="n">
        <v>0</v>
      </c>
      <c r="F10" s="64">
        <f>IF(A10="","",ROUND(('Cómputo anual'!$G$21-(D10+E10)*'Cómputo anual'!$G$22)*C10,1))</f>
        <v/>
      </c>
      <c r="G10" s="64">
        <f>IF(A10="","",ROUND(H_CONV*C10,1))</f>
        <v/>
      </c>
      <c r="H10" s="65">
        <f>IF(A10="","",F10-G10)</f>
        <v/>
      </c>
    </row>
    <row r="11">
      <c r="A11" s="33" t="n"/>
      <c r="B11" s="33" t="n"/>
      <c r="C11" s="62" t="n">
        <v>1</v>
      </c>
      <c r="D11" s="63">
        <f>VAC</f>
        <v/>
      </c>
      <c r="E11" s="63" t="n">
        <v>0</v>
      </c>
      <c r="F11" s="64">
        <f>IF(A11="","",ROUND(('Cómputo anual'!$G$21-(D11+E11)*'Cómputo anual'!$G$22)*C11,1))</f>
        <v/>
      </c>
      <c r="G11" s="64">
        <f>IF(A11="","",ROUND(H_CONV*C11,1))</f>
        <v/>
      </c>
      <c r="H11" s="65">
        <f>IF(A11="","",F11-G11)</f>
        <v/>
      </c>
    </row>
    <row r="12">
      <c r="A12" s="33" t="n"/>
      <c r="B12" s="33" t="n"/>
      <c r="C12" s="62" t="n">
        <v>1</v>
      </c>
      <c r="D12" s="63">
        <f>VAC</f>
        <v/>
      </c>
      <c r="E12" s="63" t="n">
        <v>0</v>
      </c>
      <c r="F12" s="64">
        <f>IF(A12="","",ROUND(('Cómputo anual'!$G$21-(D12+E12)*'Cómputo anual'!$G$22)*C12,1))</f>
        <v/>
      </c>
      <c r="G12" s="64">
        <f>IF(A12="","",ROUND(H_CONV*C12,1))</f>
        <v/>
      </c>
      <c r="H12" s="65">
        <f>IF(A12="","",F12-G12)</f>
        <v/>
      </c>
    </row>
    <row r="13">
      <c r="A13" s="33" t="n"/>
      <c r="B13" s="33" t="n"/>
      <c r="C13" s="62" t="n">
        <v>1</v>
      </c>
      <c r="D13" s="63">
        <f>VAC</f>
        <v/>
      </c>
      <c r="E13" s="63" t="n">
        <v>0</v>
      </c>
      <c r="F13" s="64">
        <f>IF(A13="","",ROUND(('Cómputo anual'!$G$21-(D13+E13)*'Cómputo anual'!$G$22)*C13,1))</f>
        <v/>
      </c>
      <c r="G13" s="64">
        <f>IF(A13="","",ROUND(H_CONV*C13,1))</f>
        <v/>
      </c>
      <c r="H13" s="65">
        <f>IF(A13="","",F13-G13)</f>
        <v/>
      </c>
    </row>
    <row r="14">
      <c r="A14" s="33" t="n"/>
      <c r="B14" s="33" t="n"/>
      <c r="C14" s="62" t="n">
        <v>1</v>
      </c>
      <c r="D14" s="63">
        <f>VAC</f>
        <v/>
      </c>
      <c r="E14" s="63" t="n">
        <v>0</v>
      </c>
      <c r="F14" s="64">
        <f>IF(A14="","",ROUND(('Cómputo anual'!$G$21-(D14+E14)*'Cómputo anual'!$G$22)*C14,1))</f>
        <v/>
      </c>
      <c r="G14" s="64">
        <f>IF(A14="","",ROUND(H_CONV*C14,1))</f>
        <v/>
      </c>
      <c r="H14" s="65">
        <f>IF(A14="","",F14-G14)</f>
        <v/>
      </c>
    </row>
    <row r="15">
      <c r="A15" s="33" t="n"/>
      <c r="B15" s="33" t="n"/>
      <c r="C15" s="62" t="n">
        <v>1</v>
      </c>
      <c r="D15" s="63">
        <f>VAC</f>
        <v/>
      </c>
      <c r="E15" s="63" t="n">
        <v>0</v>
      </c>
      <c r="F15" s="64">
        <f>IF(A15="","",ROUND(('Cómputo anual'!$G$21-(D15+E15)*'Cómputo anual'!$G$22)*C15,1))</f>
        <v/>
      </c>
      <c r="G15" s="64">
        <f>IF(A15="","",ROUND(H_CONV*C15,1))</f>
        <v/>
      </c>
      <c r="H15" s="65">
        <f>IF(A15="","",F15-G15)</f>
        <v/>
      </c>
    </row>
    <row r="16">
      <c r="A16" s="33" t="n"/>
      <c r="B16" s="33" t="n"/>
      <c r="C16" s="62" t="n">
        <v>1</v>
      </c>
      <c r="D16" s="63">
        <f>VAC</f>
        <v/>
      </c>
      <c r="E16" s="63" t="n">
        <v>0</v>
      </c>
      <c r="F16" s="64">
        <f>IF(A16="","",ROUND(('Cómputo anual'!$G$21-(D16+E16)*'Cómputo anual'!$G$22)*C16,1))</f>
        <v/>
      </c>
      <c r="G16" s="64">
        <f>IF(A16="","",ROUND(H_CONV*C16,1))</f>
        <v/>
      </c>
      <c r="H16" s="65">
        <f>IF(A16="","",F16-G16)</f>
        <v/>
      </c>
    </row>
    <row r="17">
      <c r="A17" s="33" t="n"/>
      <c r="B17" s="33" t="n"/>
      <c r="C17" s="62" t="n">
        <v>1</v>
      </c>
      <c r="D17" s="63">
        <f>VAC</f>
        <v/>
      </c>
      <c r="E17" s="63" t="n">
        <v>0</v>
      </c>
      <c r="F17" s="64">
        <f>IF(A17="","",ROUND(('Cómputo anual'!$G$21-(D17+E17)*'Cómputo anual'!$G$22)*C17,1))</f>
        <v/>
      </c>
      <c r="G17" s="64">
        <f>IF(A17="","",ROUND(H_CONV*C17,1))</f>
        <v/>
      </c>
      <c r="H17" s="65">
        <f>IF(A17="","",F17-G17)</f>
        <v/>
      </c>
    </row>
    <row r="18">
      <c r="A18" s="33" t="n"/>
      <c r="B18" s="33" t="n"/>
      <c r="C18" s="62" t="n">
        <v>1</v>
      </c>
      <c r="D18" s="63">
        <f>VAC</f>
        <v/>
      </c>
      <c r="E18" s="63" t="n">
        <v>0</v>
      </c>
      <c r="F18" s="64">
        <f>IF(A18="","",ROUND(('Cómputo anual'!$G$21-(D18+E18)*'Cómputo anual'!$G$22)*C18,1))</f>
        <v/>
      </c>
      <c r="G18" s="64">
        <f>IF(A18="","",ROUND(H_CONV*C18,1))</f>
        <v/>
      </c>
      <c r="H18" s="65">
        <f>IF(A18="","",F18-G18)</f>
        <v/>
      </c>
    </row>
    <row r="19">
      <c r="A19" s="33" t="n"/>
      <c r="B19" s="33" t="n"/>
      <c r="C19" s="62" t="n">
        <v>1</v>
      </c>
      <c r="D19" s="63">
        <f>VAC</f>
        <v/>
      </c>
      <c r="E19" s="63" t="n">
        <v>0</v>
      </c>
      <c r="F19" s="64">
        <f>IF(A19="","",ROUND(('Cómputo anual'!$G$21-(D19+E19)*'Cómputo anual'!$G$22)*C19,1))</f>
        <v/>
      </c>
      <c r="G19" s="64">
        <f>IF(A19="","",ROUND(H_CONV*C19,1))</f>
        <v/>
      </c>
      <c r="H19" s="65">
        <f>IF(A19="","",F19-G19)</f>
        <v/>
      </c>
    </row>
    <row r="20">
      <c r="A20" s="33" t="n"/>
      <c r="B20" s="33" t="n"/>
      <c r="C20" s="62" t="n">
        <v>1</v>
      </c>
      <c r="D20" s="63">
        <f>VAC</f>
        <v/>
      </c>
      <c r="E20" s="63" t="n">
        <v>0</v>
      </c>
      <c r="F20" s="64">
        <f>IF(A20="","",ROUND(('Cómputo anual'!$G$21-(D20+E20)*'Cómputo anual'!$G$22)*C20,1))</f>
        <v/>
      </c>
      <c r="G20" s="64">
        <f>IF(A20="","",ROUND(H_CONV*C20,1))</f>
        <v/>
      </c>
      <c r="H20" s="65">
        <f>IF(A20="","",F20-G20)</f>
        <v/>
      </c>
    </row>
    <row r="21">
      <c r="A21" s="33" t="n"/>
      <c r="B21" s="33" t="n"/>
      <c r="C21" s="62" t="n">
        <v>1</v>
      </c>
      <c r="D21" s="63">
        <f>VAC</f>
        <v/>
      </c>
      <c r="E21" s="63" t="n">
        <v>0</v>
      </c>
      <c r="F21" s="64">
        <f>IF(A21="","",ROUND(('Cómputo anual'!$G$21-(D21+E21)*'Cómputo anual'!$G$22)*C21,1))</f>
        <v/>
      </c>
      <c r="G21" s="64">
        <f>IF(A21="","",ROUND(H_CONV*C21,1))</f>
        <v/>
      </c>
      <c r="H21" s="65">
        <f>IF(A21="","",F21-G21)</f>
        <v/>
      </c>
    </row>
    <row r="22">
      <c r="A22" s="33" t="n"/>
      <c r="B22" s="33" t="n"/>
      <c r="C22" s="62" t="n">
        <v>1</v>
      </c>
      <c r="D22" s="63">
        <f>VAC</f>
        <v/>
      </c>
      <c r="E22" s="63" t="n">
        <v>0</v>
      </c>
      <c r="F22" s="64">
        <f>IF(A22="","",ROUND(('Cómputo anual'!$G$21-(D22+E22)*'Cómputo anual'!$G$22)*C22,1))</f>
        <v/>
      </c>
      <c r="G22" s="64">
        <f>IF(A22="","",ROUND(H_CONV*C22,1))</f>
        <v/>
      </c>
      <c r="H22" s="65">
        <f>IF(A22="","",F22-G22)</f>
        <v/>
      </c>
    </row>
    <row r="23">
      <c r="A23" s="33" t="n"/>
      <c r="B23" s="33" t="n"/>
      <c r="C23" s="62" t="n">
        <v>1</v>
      </c>
      <c r="D23" s="63">
        <f>VAC</f>
        <v/>
      </c>
      <c r="E23" s="63" t="n">
        <v>0</v>
      </c>
      <c r="F23" s="64">
        <f>IF(A23="","",ROUND(('Cómputo anual'!$G$21-(D23+E23)*'Cómputo anual'!$G$22)*C23,1))</f>
        <v/>
      </c>
      <c r="G23" s="64">
        <f>IF(A23="","",ROUND(H_CONV*C23,1))</f>
        <v/>
      </c>
      <c r="H23" s="65">
        <f>IF(A23="","",F23-G23)</f>
        <v/>
      </c>
    </row>
    <row r="24">
      <c r="A24" s="33" t="n"/>
      <c r="B24" s="33" t="n"/>
      <c r="C24" s="62" t="n">
        <v>1</v>
      </c>
      <c r="D24" s="63">
        <f>VAC</f>
        <v/>
      </c>
      <c r="E24" s="63" t="n">
        <v>0</v>
      </c>
      <c r="F24" s="64">
        <f>IF(A24="","",ROUND(('Cómputo anual'!$G$21-(D24+E24)*'Cómputo anual'!$G$22)*C24,1))</f>
        <v/>
      </c>
      <c r="G24" s="64">
        <f>IF(A24="","",ROUND(H_CONV*C24,1))</f>
        <v/>
      </c>
      <c r="H24" s="65">
        <f>IF(A24="","",F24-G24)</f>
        <v/>
      </c>
    </row>
    <row r="25">
      <c r="A25" s="33" t="n"/>
      <c r="B25" s="33" t="n"/>
      <c r="C25" s="62" t="n">
        <v>1</v>
      </c>
      <c r="D25" s="63">
        <f>VAC</f>
        <v/>
      </c>
      <c r="E25" s="63" t="n">
        <v>0</v>
      </c>
      <c r="F25" s="64">
        <f>IF(A25="","",ROUND(('Cómputo anual'!$G$21-(D25+E25)*'Cómputo anual'!$G$22)*C25,1))</f>
        <v/>
      </c>
      <c r="G25" s="64">
        <f>IF(A25="","",ROUND(H_CONV*C25,1))</f>
        <v/>
      </c>
      <c r="H25" s="65">
        <f>IF(A25="","",F25-G25)</f>
        <v/>
      </c>
    </row>
    <row r="26">
      <c r="A26" s="33" t="n"/>
      <c r="B26" s="33" t="n"/>
      <c r="C26" s="62" t="n">
        <v>1</v>
      </c>
      <c r="D26" s="63">
        <f>VAC</f>
        <v/>
      </c>
      <c r="E26" s="63" t="n">
        <v>0</v>
      </c>
      <c r="F26" s="64">
        <f>IF(A26="","",ROUND(('Cómputo anual'!$G$21-(D26+E26)*'Cómputo anual'!$G$22)*C26,1))</f>
        <v/>
      </c>
      <c r="G26" s="64">
        <f>IF(A26="","",ROUND(H_CONV*C26,1))</f>
        <v/>
      </c>
      <c r="H26" s="65">
        <f>IF(A26="","",F26-G26)</f>
        <v/>
      </c>
    </row>
    <row r="27">
      <c r="A27" s="33" t="n"/>
      <c r="B27" s="33" t="n"/>
      <c r="C27" s="62" t="n">
        <v>1</v>
      </c>
      <c r="D27" s="63">
        <f>VAC</f>
        <v/>
      </c>
      <c r="E27" s="63" t="n">
        <v>0</v>
      </c>
      <c r="F27" s="64">
        <f>IF(A27="","",ROUND(('Cómputo anual'!$G$21-(D27+E27)*'Cómputo anual'!$G$22)*C27,1))</f>
        <v/>
      </c>
      <c r="G27" s="64">
        <f>IF(A27="","",ROUND(H_CONV*C27,1))</f>
        <v/>
      </c>
      <c r="H27" s="65">
        <f>IF(A27="","",F27-G27)</f>
        <v/>
      </c>
    </row>
    <row r="28">
      <c r="A28" s="33" t="n"/>
      <c r="B28" s="33" t="n"/>
      <c r="C28" s="62" t="n">
        <v>1</v>
      </c>
      <c r="D28" s="63">
        <f>VAC</f>
        <v/>
      </c>
      <c r="E28" s="63" t="n">
        <v>0</v>
      </c>
      <c r="F28" s="64">
        <f>IF(A28="","",ROUND(('Cómputo anual'!$G$21-(D28+E28)*'Cómputo anual'!$G$22)*C28,1))</f>
        <v/>
      </c>
      <c r="G28" s="64">
        <f>IF(A28="","",ROUND(H_CONV*C28,1))</f>
        <v/>
      </c>
      <c r="H28" s="65">
        <f>IF(A28="","",F28-G28)</f>
        <v/>
      </c>
    </row>
    <row r="29">
      <c r="A29" s="33" t="n"/>
      <c r="B29" s="33" t="n"/>
      <c r="C29" s="62" t="n">
        <v>1</v>
      </c>
      <c r="D29" s="63">
        <f>VAC</f>
        <v/>
      </c>
      <c r="E29" s="63" t="n">
        <v>0</v>
      </c>
      <c r="F29" s="64">
        <f>IF(A29="","",ROUND(('Cómputo anual'!$G$21-(D29+E29)*'Cómputo anual'!$G$22)*C29,1))</f>
        <v/>
      </c>
      <c r="G29" s="64">
        <f>IF(A29="","",ROUND(H_CONV*C29,1))</f>
        <v/>
      </c>
      <c r="H29" s="65">
        <f>IF(A29="","",F29-G29)</f>
        <v/>
      </c>
    </row>
    <row r="30">
      <c r="A30" s="33" t="n"/>
      <c r="B30" s="33" t="n"/>
      <c r="C30" s="62" t="n">
        <v>1</v>
      </c>
      <c r="D30" s="63">
        <f>VAC</f>
        <v/>
      </c>
      <c r="E30" s="63" t="n">
        <v>0</v>
      </c>
      <c r="F30" s="64">
        <f>IF(A30="","",ROUND(('Cómputo anual'!$G$21-(D30+E30)*'Cómputo anual'!$G$22)*C30,1))</f>
        <v/>
      </c>
      <c r="G30" s="64">
        <f>IF(A30="","",ROUND(H_CONV*C30,1))</f>
        <v/>
      </c>
      <c r="H30" s="65">
        <f>IF(A30="","",F30-G30)</f>
        <v/>
      </c>
    </row>
    <row r="31">
      <c r="A31" s="33" t="n"/>
      <c r="B31" s="33" t="n"/>
      <c r="C31" s="62" t="n">
        <v>1</v>
      </c>
      <c r="D31" s="63">
        <f>VAC</f>
        <v/>
      </c>
      <c r="E31" s="63" t="n">
        <v>0</v>
      </c>
      <c r="F31" s="64">
        <f>IF(A31="","",ROUND(('Cómputo anual'!$G$21-(D31+E31)*'Cómputo anual'!$G$22)*C31,1))</f>
        <v/>
      </c>
      <c r="G31" s="64">
        <f>IF(A31="","",ROUND(H_CONV*C31,1))</f>
        <v/>
      </c>
      <c r="H31" s="65">
        <f>IF(A31="","",F31-G31)</f>
        <v/>
      </c>
    </row>
    <row r="32">
      <c r="A32" s="33" t="n"/>
      <c r="B32" s="33" t="n"/>
      <c r="C32" s="62" t="n">
        <v>1</v>
      </c>
      <c r="D32" s="63">
        <f>VAC</f>
        <v/>
      </c>
      <c r="E32" s="63" t="n">
        <v>0</v>
      </c>
      <c r="F32" s="64">
        <f>IF(A32="","",ROUND(('Cómputo anual'!$G$21-(D32+E32)*'Cómputo anual'!$G$22)*C32,1))</f>
        <v/>
      </c>
      <c r="G32" s="64">
        <f>IF(A32="","",ROUND(H_CONV*C32,1))</f>
        <v/>
      </c>
      <c r="H32" s="65">
        <f>IF(A32="","",F32-G32)</f>
        <v/>
      </c>
    </row>
    <row r="33">
      <c r="A33" s="33" t="n"/>
      <c r="B33" s="33" t="n"/>
      <c r="C33" s="62" t="n">
        <v>1</v>
      </c>
      <c r="D33" s="63">
        <f>VAC</f>
        <v/>
      </c>
      <c r="E33" s="63" t="n">
        <v>0</v>
      </c>
      <c r="F33" s="64">
        <f>IF(A33="","",ROUND(('Cómputo anual'!$G$21-(D33+E33)*'Cómputo anual'!$G$22)*C33,1))</f>
        <v/>
      </c>
      <c r="G33" s="64">
        <f>IF(A33="","",ROUND(H_CONV*C33,1))</f>
        <v/>
      </c>
      <c r="H33" s="65">
        <f>IF(A33="","",F33-G33)</f>
        <v/>
      </c>
    </row>
    <row r="34">
      <c r="A34" s="33" t="n"/>
      <c r="B34" s="33" t="n"/>
      <c r="C34" s="62" t="n">
        <v>1</v>
      </c>
      <c r="D34" s="63">
        <f>VAC</f>
        <v/>
      </c>
      <c r="E34" s="63" t="n">
        <v>0</v>
      </c>
      <c r="F34" s="64">
        <f>IF(A34="","",ROUND(('Cómputo anual'!$G$21-(D34+E34)*'Cómputo anual'!$G$22)*C34,1))</f>
        <v/>
      </c>
      <c r="G34" s="64">
        <f>IF(A34="","",ROUND(H_CONV*C34,1))</f>
        <v/>
      </c>
      <c r="H34" s="65">
        <f>IF(A34="","",F34-G34)</f>
        <v/>
      </c>
    </row>
    <row r="35">
      <c r="A35" s="33" t="n"/>
      <c r="B35" s="33" t="n"/>
      <c r="C35" s="62" t="n">
        <v>1</v>
      </c>
      <c r="D35" s="63">
        <f>VAC</f>
        <v/>
      </c>
      <c r="E35" s="63" t="n">
        <v>0</v>
      </c>
      <c r="F35" s="64">
        <f>IF(A35="","",ROUND(('Cómputo anual'!$G$21-(D35+E35)*'Cómputo anual'!$G$22)*C35,1))</f>
        <v/>
      </c>
      <c r="G35" s="64">
        <f>IF(A35="","",ROUND(H_CONV*C35,1))</f>
        <v/>
      </c>
      <c r="H35" s="65">
        <f>IF(A35="","",F35-G35)</f>
        <v/>
      </c>
    </row>
    <row r="36">
      <c r="A36" s="33" t="n"/>
      <c r="B36" s="33" t="n"/>
      <c r="C36" s="62" t="n">
        <v>1</v>
      </c>
      <c r="D36" s="63">
        <f>VAC</f>
        <v/>
      </c>
      <c r="E36" s="63" t="n">
        <v>0</v>
      </c>
      <c r="F36" s="64">
        <f>IF(A36="","",ROUND(('Cómputo anual'!$G$21-(D36+E36)*'Cómputo anual'!$G$22)*C36,1))</f>
        <v/>
      </c>
      <c r="G36" s="64">
        <f>IF(A36="","",ROUND(H_CONV*C36,1))</f>
        <v/>
      </c>
      <c r="H36" s="65">
        <f>IF(A36="","",F36-G36)</f>
        <v/>
      </c>
    </row>
    <row r="37">
      <c r="A37" s="33" t="n"/>
      <c r="B37" s="33" t="n"/>
      <c r="C37" s="62" t="n">
        <v>1</v>
      </c>
      <c r="D37" s="63">
        <f>VAC</f>
        <v/>
      </c>
      <c r="E37" s="63" t="n">
        <v>0</v>
      </c>
      <c r="F37" s="64">
        <f>IF(A37="","",ROUND(('Cómputo anual'!$G$21-(D37+E37)*'Cómputo anual'!$G$22)*C37,1))</f>
        <v/>
      </c>
      <c r="G37" s="64">
        <f>IF(A37="","",ROUND(H_CONV*C37,1))</f>
        <v/>
      </c>
      <c r="H37" s="65">
        <f>IF(A37="","",F37-G37)</f>
        <v/>
      </c>
    </row>
    <row r="38">
      <c r="A38" s="33" t="n"/>
      <c r="B38" s="33" t="n"/>
      <c r="C38" s="62" t="n">
        <v>1</v>
      </c>
      <c r="D38" s="63">
        <f>VAC</f>
        <v/>
      </c>
      <c r="E38" s="63" t="n">
        <v>0</v>
      </c>
      <c r="F38" s="64">
        <f>IF(A38="","",ROUND(('Cómputo anual'!$G$21-(D38+E38)*'Cómputo anual'!$G$22)*C38,1))</f>
        <v/>
      </c>
      <c r="G38" s="64">
        <f>IF(A38="","",ROUND(H_CONV*C38,1))</f>
        <v/>
      </c>
      <c r="H38" s="65">
        <f>IF(A38="","",F38-G38)</f>
        <v/>
      </c>
    </row>
    <row r="39">
      <c r="A39" s="33" t="n"/>
      <c r="B39" s="33" t="n"/>
      <c r="C39" s="62" t="n">
        <v>1</v>
      </c>
      <c r="D39" s="63">
        <f>VAC</f>
        <v/>
      </c>
      <c r="E39" s="63" t="n">
        <v>0</v>
      </c>
      <c r="F39" s="64">
        <f>IF(A39="","",ROUND(('Cómputo anual'!$G$21-(D39+E39)*'Cómputo anual'!$G$22)*C39,1))</f>
        <v/>
      </c>
      <c r="G39" s="64">
        <f>IF(A39="","",ROUND(H_CONV*C39,1))</f>
        <v/>
      </c>
      <c r="H39" s="65">
        <f>IF(A39="","",F39-G39)</f>
        <v/>
      </c>
    </row>
    <row r="40">
      <c r="A40" s="33" t="n"/>
      <c r="B40" s="33" t="n"/>
      <c r="C40" s="62" t="n">
        <v>1</v>
      </c>
      <c r="D40" s="63">
        <f>VAC</f>
        <v/>
      </c>
      <c r="E40" s="63" t="n">
        <v>0</v>
      </c>
      <c r="F40" s="64">
        <f>IF(A40="","",ROUND(('Cómputo anual'!$G$21-(D40+E40)*'Cómputo anual'!$G$22)*C40,1))</f>
        <v/>
      </c>
      <c r="G40" s="64">
        <f>IF(A40="","",ROUND(H_CONV*C40,1))</f>
        <v/>
      </c>
      <c r="H40" s="65">
        <f>IF(A40="","",F40-G40)</f>
        <v/>
      </c>
    </row>
    <row r="41">
      <c r="A41" s="33" t="n"/>
      <c r="B41" s="33" t="n"/>
      <c r="C41" s="62" t="n">
        <v>1</v>
      </c>
      <c r="D41" s="63">
        <f>VAC</f>
        <v/>
      </c>
      <c r="E41" s="63" t="n">
        <v>0</v>
      </c>
      <c r="F41" s="64">
        <f>IF(A41="","",ROUND(('Cómputo anual'!$G$21-(D41+E41)*'Cómputo anual'!$G$22)*C41,1))</f>
        <v/>
      </c>
      <c r="G41" s="64">
        <f>IF(A41="","",ROUND(H_CONV*C41,1))</f>
        <v/>
      </c>
      <c r="H41" s="65">
        <f>IF(A41="","",F41-G41)</f>
        <v/>
      </c>
    </row>
    <row r="42">
      <c r="A42" s="33" t="n"/>
      <c r="B42" s="33" t="n"/>
      <c r="C42" s="62" t="n">
        <v>1</v>
      </c>
      <c r="D42" s="63">
        <f>VAC</f>
        <v/>
      </c>
      <c r="E42" s="63" t="n">
        <v>0</v>
      </c>
      <c r="F42" s="64">
        <f>IF(A42="","",ROUND(('Cómputo anual'!$G$21-(D42+E42)*'Cómputo anual'!$G$22)*C42,1))</f>
        <v/>
      </c>
      <c r="G42" s="64">
        <f>IF(A42="","",ROUND(H_CONV*C42,1))</f>
        <v/>
      </c>
      <c r="H42" s="65">
        <f>IF(A42="","",F42-G42)</f>
        <v/>
      </c>
    </row>
    <row r="43">
      <c r="A43" s="33" t="n"/>
      <c r="B43" s="33" t="n"/>
      <c r="C43" s="62" t="n">
        <v>1</v>
      </c>
      <c r="D43" s="63">
        <f>VAC</f>
        <v/>
      </c>
      <c r="E43" s="63" t="n">
        <v>0</v>
      </c>
      <c r="F43" s="64">
        <f>IF(A43="","",ROUND(('Cómputo anual'!$G$21-(D43+E43)*'Cómputo anual'!$G$22)*C43,1))</f>
        <v/>
      </c>
      <c r="G43" s="64">
        <f>IF(A43="","",ROUND(H_CONV*C43,1))</f>
        <v/>
      </c>
      <c r="H43" s="65">
        <f>IF(A43="","",F43-G43)</f>
        <v/>
      </c>
    </row>
    <row r="44">
      <c r="A44" s="33" t="n"/>
      <c r="B44" s="33" t="n"/>
      <c r="C44" s="62" t="n">
        <v>1</v>
      </c>
      <c r="D44" s="63">
        <f>VAC</f>
        <v/>
      </c>
      <c r="E44" s="63" t="n">
        <v>0</v>
      </c>
      <c r="F44" s="64">
        <f>IF(A44="","",ROUND(('Cómputo anual'!$G$21-(D44+E44)*'Cómputo anual'!$G$22)*C44,1))</f>
        <v/>
      </c>
      <c r="G44" s="64">
        <f>IF(A44="","",ROUND(H_CONV*C44,1))</f>
        <v/>
      </c>
      <c r="H44" s="65">
        <f>IF(A44="","",F44-G44)</f>
        <v/>
      </c>
    </row>
    <row r="45">
      <c r="A45" s="33" t="n"/>
      <c r="B45" s="33" t="n"/>
      <c r="C45" s="62" t="n">
        <v>1</v>
      </c>
      <c r="D45" s="63">
        <f>VAC</f>
        <v/>
      </c>
      <c r="E45" s="63" t="n">
        <v>0</v>
      </c>
      <c r="F45" s="64">
        <f>IF(A45="","",ROUND(('Cómputo anual'!$G$21-(D45+E45)*'Cómputo anual'!$G$22)*C45,1))</f>
        <v/>
      </c>
      <c r="G45" s="64">
        <f>IF(A45="","",ROUND(H_CONV*C45,1))</f>
        <v/>
      </c>
      <c r="H45" s="65">
        <f>IF(A45="","",F45-G45)</f>
        <v/>
      </c>
    </row>
    <row r="46">
      <c r="A46" s="33" t="n"/>
      <c r="B46" s="33" t="n"/>
      <c r="C46" s="62" t="n">
        <v>1</v>
      </c>
      <c r="D46" s="63">
        <f>VAC</f>
        <v/>
      </c>
      <c r="E46" s="63" t="n">
        <v>0</v>
      </c>
      <c r="F46" s="64">
        <f>IF(A46="","",ROUND(('Cómputo anual'!$G$21-(D46+E46)*'Cómputo anual'!$G$22)*C46,1))</f>
        <v/>
      </c>
      <c r="G46" s="64">
        <f>IF(A46="","",ROUND(H_CONV*C46,1))</f>
        <v/>
      </c>
      <c r="H46" s="65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Calvià</dc:title>
  <dcterms:created xsi:type="dcterms:W3CDTF">2026-01-01T00:00:00Z</dcterms:created>
  <dcterms:modified xsi:type="dcterms:W3CDTF">2026-01-01T00:00:00Z</dcterms:modified>
</cp:coreProperties>
</file>