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8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9A4D6E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169" fontId="25" fillId="7" borderId="4" applyAlignment="1" pivotButton="0" quotePrefix="0" xfId="0">
      <alignment horizontal="center" vertical="center"/>
    </xf>
    <xf numFmtId="0" fontId="26" fillId="0" borderId="0" applyAlignment="1" pivotButton="0" quotePrefix="0" xfId="0">
      <alignment horizontal="right"/>
    </xf>
    <xf numFmtId="0" fontId="27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euskadi.eus/bopv2/datos/2026/07/2603215a.shtml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egoitza.gipuzkoa.eus/gao-bog/castell/bog/2026/10/01/c2606250.pdf" TargetMode="External" Id="rId7" /><Relationship Type="http://schemas.openxmlformats.org/officeDocument/2006/relationships/hyperlink" Target="https://egoitza.gipuzkoa.eus/gao-bog/castell/bog/2026/10/01/c2606250.pdf" TargetMode="External" Id="rId8" /><Relationship Type="http://schemas.openxmlformats.org/officeDocument/2006/relationships/hyperlink" Target="https://www.euskadi.eus/bopv2/datos/2026/07/2603215a.shtml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Irun</t>
        </is>
      </c>
    </row>
    <row r="4">
      <c r="A4" s="4" t="inlineStr">
        <is>
          <t>10 nacionales, 2 autonómicos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tablassalariales.es/calendario-laboral/2027/gipuzkoa/irun/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46471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13/10/2026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46472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46475</v>
      </c>
      <c r="B11" s="21">
        <f>IF(ISNUMBER(A11),TEXT(A11,"dddd"),"")</f>
        <v/>
      </c>
      <c r="C11" s="22" t="inlineStr">
        <is>
          <t>Lunes de Pascua</t>
        </is>
      </c>
      <c r="D11" s="28" t="inlineStr">
        <is>
          <t>Autonómico</t>
        </is>
      </c>
      <c r="E11" s="24" t="inlineStr">
        <is>
          <t>BOPV 16/07/2026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46508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13/10/2026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46568</v>
      </c>
      <c r="B13" s="21">
        <f>IF(ISNUMBER(A13),TEXT(A13,"dddd"),"")</f>
        <v/>
      </c>
      <c r="C13" s="22" t="inlineStr">
        <is>
          <t>San Marcial (Alarde)</t>
        </is>
      </c>
      <c r="D13" s="29" t="inlineStr">
        <is>
          <t>Local</t>
        </is>
      </c>
      <c r="E13" s="24" t="inlineStr">
        <is>
          <t>BOG 01/10/2026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46599</v>
      </c>
      <c r="B14" s="21">
        <f>IF(ISNUMBER(A14),TEXT(A14,"dddd"),"")</f>
        <v/>
      </c>
      <c r="C14" s="22" t="inlineStr">
        <is>
          <t>San Ignacio de Loyola</t>
        </is>
      </c>
      <c r="D14" s="29" t="inlineStr">
        <is>
          <t>Local</t>
        </is>
      </c>
      <c r="E14" s="24" t="inlineStr">
        <is>
          <t>BOG 01/10/2026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46667</v>
      </c>
      <c r="B15" s="21">
        <f>IF(ISNUMBER(A15),TEXT(A15,"dddd"),"")</f>
        <v/>
      </c>
      <c r="C15" s="22" t="inlineStr">
        <is>
          <t>Aniversario del primer Gobierno vasco</t>
        </is>
      </c>
      <c r="D15" s="28" t="inlineStr">
        <is>
          <t>Autonómico</t>
        </is>
      </c>
      <c r="E15" s="24" t="inlineStr">
        <is>
          <t>BOPV 16/07/2026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46672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46692</v>
      </c>
      <c r="B17" s="21">
        <f>IF(ISNUMBER(A17),TEXT(A17,"dddd"),"")</f>
        <v/>
      </c>
      <c r="C17" s="22" t="inlineStr">
        <is>
          <t>Todos los Santos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46727</v>
      </c>
      <c r="B18" s="21">
        <f>IF(ISNUMBER(A18),TEXT(A18,"dddd"),"")</f>
        <v/>
      </c>
      <c r="C18" s="22" t="inlineStr">
        <is>
          <t>Día de la Constitución Española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46729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13/10/2026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46746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13/10/2026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E8" s="38" t="n">
        <v>46388</v>
      </c>
      <c r="F8" s="39" t="n">
        <v>46389</v>
      </c>
      <c r="G8" s="39" t="n">
        <v>46390</v>
      </c>
      <c r="I8" s="38" t="n">
        <v>46419</v>
      </c>
      <c r="J8" s="38" t="n">
        <v>46420</v>
      </c>
      <c r="K8" s="38" t="n">
        <v>46421</v>
      </c>
      <c r="L8" s="38" t="n">
        <v>46422</v>
      </c>
      <c r="M8" s="38" t="n">
        <v>46423</v>
      </c>
      <c r="N8" s="39" t="n">
        <v>46424</v>
      </c>
      <c r="O8" s="39" t="n">
        <v>46425</v>
      </c>
      <c r="Q8" s="38" t="n">
        <v>46447</v>
      </c>
      <c r="R8" s="38" t="n">
        <v>46448</v>
      </c>
      <c r="S8" s="38" t="n">
        <v>46449</v>
      </c>
      <c r="T8" s="38" t="n">
        <v>46450</v>
      </c>
      <c r="U8" s="38" t="n">
        <v>46451</v>
      </c>
      <c r="V8" s="39" t="n">
        <v>46452</v>
      </c>
      <c r="W8" s="39" t="n">
        <v>46453</v>
      </c>
      <c r="AB8" s="38" t="n">
        <v>46478</v>
      </c>
      <c r="AC8" s="38" t="n">
        <v>46479</v>
      </c>
      <c r="AD8" s="39" t="n">
        <v>46480</v>
      </c>
      <c r="AE8" s="39" t="n">
        <v>46481</v>
      </c>
    </row>
    <row r="9" ht="19" customHeight="1">
      <c r="A9" s="38" t="n">
        <v>46391</v>
      </c>
      <c r="B9" s="38" t="n">
        <v>46392</v>
      </c>
      <c r="C9" s="38" t="n">
        <v>46393</v>
      </c>
      <c r="D9" s="38" t="n">
        <v>46394</v>
      </c>
      <c r="E9" s="38" t="n">
        <v>46395</v>
      </c>
      <c r="F9" s="39" t="n">
        <v>46396</v>
      </c>
      <c r="G9" s="39" t="n">
        <v>46397</v>
      </c>
      <c r="I9" s="38" t="n">
        <v>46426</v>
      </c>
      <c r="J9" s="38" t="n">
        <v>46427</v>
      </c>
      <c r="K9" s="38" t="n">
        <v>46428</v>
      </c>
      <c r="L9" s="38" t="n">
        <v>46429</v>
      </c>
      <c r="M9" s="38" t="n">
        <v>46430</v>
      </c>
      <c r="N9" s="39" t="n">
        <v>46431</v>
      </c>
      <c r="O9" s="39" t="n">
        <v>46432</v>
      </c>
      <c r="Q9" s="38" t="n">
        <v>46454</v>
      </c>
      <c r="R9" s="38" t="n">
        <v>46455</v>
      </c>
      <c r="S9" s="38" t="n">
        <v>46456</v>
      </c>
      <c r="T9" s="38" t="n">
        <v>46457</v>
      </c>
      <c r="U9" s="38" t="n">
        <v>46458</v>
      </c>
      <c r="V9" s="39" t="n">
        <v>46459</v>
      </c>
      <c r="W9" s="39" t="n">
        <v>46460</v>
      </c>
      <c r="Y9" s="38" t="n">
        <v>46482</v>
      </c>
      <c r="Z9" s="38" t="n">
        <v>46483</v>
      </c>
      <c r="AA9" s="38" t="n">
        <v>46484</v>
      </c>
      <c r="AB9" s="38" t="n">
        <v>46485</v>
      </c>
      <c r="AC9" s="38" t="n">
        <v>46486</v>
      </c>
      <c r="AD9" s="39" t="n">
        <v>46487</v>
      </c>
      <c r="AE9" s="39" t="n">
        <v>46488</v>
      </c>
    </row>
    <row r="10" ht="19" customHeight="1">
      <c r="A10" s="38" t="n">
        <v>46398</v>
      </c>
      <c r="B10" s="38" t="n">
        <v>46399</v>
      </c>
      <c r="C10" s="38" t="n">
        <v>46400</v>
      </c>
      <c r="D10" s="38" t="n">
        <v>46401</v>
      </c>
      <c r="E10" s="38" t="n">
        <v>46402</v>
      </c>
      <c r="F10" s="39" t="n">
        <v>46403</v>
      </c>
      <c r="G10" s="39" t="n">
        <v>46404</v>
      </c>
      <c r="I10" s="38" t="n">
        <v>46433</v>
      </c>
      <c r="J10" s="38" t="n">
        <v>46434</v>
      </c>
      <c r="K10" s="38" t="n">
        <v>46435</v>
      </c>
      <c r="L10" s="38" t="n">
        <v>46436</v>
      </c>
      <c r="M10" s="38" t="n">
        <v>46437</v>
      </c>
      <c r="N10" s="39" t="n">
        <v>46438</v>
      </c>
      <c r="O10" s="39" t="n">
        <v>46439</v>
      </c>
      <c r="Q10" s="38" t="n">
        <v>46461</v>
      </c>
      <c r="R10" s="38" t="n">
        <v>46462</v>
      </c>
      <c r="S10" s="38" t="n">
        <v>46463</v>
      </c>
      <c r="T10" s="38" t="n">
        <v>46464</v>
      </c>
      <c r="U10" s="38" t="n">
        <v>46465</v>
      </c>
      <c r="V10" s="39" t="n">
        <v>46466</v>
      </c>
      <c r="W10" s="39" t="n">
        <v>46467</v>
      </c>
      <c r="Y10" s="38" t="n">
        <v>46489</v>
      </c>
      <c r="Z10" s="38" t="n">
        <v>46490</v>
      </c>
      <c r="AA10" s="38" t="n">
        <v>46491</v>
      </c>
      <c r="AB10" s="38" t="n">
        <v>46492</v>
      </c>
      <c r="AC10" s="38" t="n">
        <v>46493</v>
      </c>
      <c r="AD10" s="39" t="n">
        <v>46494</v>
      </c>
      <c r="AE10" s="39" t="n">
        <v>46495</v>
      </c>
    </row>
    <row r="11" ht="19" customHeight="1">
      <c r="A11" s="38" t="n">
        <v>46405</v>
      </c>
      <c r="B11" s="38" t="n">
        <v>46406</v>
      </c>
      <c r="C11" s="38" t="n">
        <v>46407</v>
      </c>
      <c r="D11" s="38" t="n">
        <v>46408</v>
      </c>
      <c r="E11" s="38" t="n">
        <v>46409</v>
      </c>
      <c r="F11" s="39" t="n">
        <v>46410</v>
      </c>
      <c r="G11" s="39" t="n">
        <v>46411</v>
      </c>
      <c r="I11" s="38" t="n">
        <v>46440</v>
      </c>
      <c r="J11" s="38" t="n">
        <v>46441</v>
      </c>
      <c r="K11" s="38" t="n">
        <v>46442</v>
      </c>
      <c r="L11" s="38" t="n">
        <v>46443</v>
      </c>
      <c r="M11" s="38" t="n">
        <v>46444</v>
      </c>
      <c r="N11" s="39" t="n">
        <v>46445</v>
      </c>
      <c r="O11" s="39" t="n">
        <v>46446</v>
      </c>
      <c r="Q11" s="38" t="n">
        <v>46468</v>
      </c>
      <c r="R11" s="38" t="n">
        <v>46469</v>
      </c>
      <c r="S11" s="38" t="n">
        <v>46470</v>
      </c>
      <c r="T11" s="38" t="n">
        <v>46471</v>
      </c>
      <c r="U11" s="38" t="n">
        <v>46472</v>
      </c>
      <c r="V11" s="39" t="n">
        <v>46473</v>
      </c>
      <c r="W11" s="39" t="n">
        <v>46474</v>
      </c>
      <c r="Y11" s="38" t="n">
        <v>46496</v>
      </c>
      <c r="Z11" s="38" t="n">
        <v>46497</v>
      </c>
      <c r="AA11" s="38" t="n">
        <v>46498</v>
      </c>
      <c r="AB11" s="38" t="n">
        <v>46499</v>
      </c>
      <c r="AC11" s="38" t="n">
        <v>46500</v>
      </c>
      <c r="AD11" s="39" t="n">
        <v>46501</v>
      </c>
      <c r="AE11" s="39" t="n">
        <v>46502</v>
      </c>
    </row>
    <row r="12" ht="19" customHeight="1">
      <c r="A12" s="38" t="n">
        <v>46412</v>
      </c>
      <c r="B12" s="38" t="n">
        <v>46413</v>
      </c>
      <c r="C12" s="38" t="n">
        <v>46414</v>
      </c>
      <c r="D12" s="38" t="n">
        <v>46415</v>
      </c>
      <c r="E12" s="38" t="n">
        <v>46416</v>
      </c>
      <c r="F12" s="39" t="n">
        <v>46417</v>
      </c>
      <c r="G12" s="39" t="n">
        <v>46418</v>
      </c>
      <c r="Q12" s="38" t="n">
        <v>46475</v>
      </c>
      <c r="R12" s="38" t="n">
        <v>46476</v>
      </c>
      <c r="S12" s="38" t="n">
        <v>46477</v>
      </c>
      <c r="Y12" s="38" t="n">
        <v>46503</v>
      </c>
      <c r="Z12" s="38" t="n">
        <v>46504</v>
      </c>
      <c r="AA12" s="38" t="n">
        <v>46505</v>
      </c>
      <c r="AB12" s="38" t="n">
        <v>46506</v>
      </c>
      <c r="AC12" s="38" t="n">
        <v>46507</v>
      </c>
    </row>
    <row r="13" ht="19" customHeight="1"/>
    <row r="15">
      <c r="A15" s="40" t="n">
        <v>1</v>
      </c>
      <c r="B15" s="41" t="inlineStr">
        <is>
          <t>Año Nuevo</t>
        </is>
      </c>
      <c r="Q15" s="40" t="n">
        <v>25</v>
      </c>
      <c r="R15" s="41" t="inlineStr">
        <is>
          <t>Jueves Santo</t>
        </is>
      </c>
    </row>
    <row r="16">
      <c r="A16" s="40" t="n">
        <v>6</v>
      </c>
      <c r="B16" s="41" t="inlineStr">
        <is>
          <t>Epifanía del Señor</t>
        </is>
      </c>
      <c r="Q16" s="40" t="n">
        <v>26</v>
      </c>
      <c r="R16" s="41" t="inlineStr">
        <is>
          <t>Viernes Santo</t>
        </is>
      </c>
    </row>
    <row r="17">
      <c r="Q17" s="42" t="n">
        <v>29</v>
      </c>
      <c r="R17" s="41" t="inlineStr">
        <is>
          <t>Lunes de Pascua</t>
        </is>
      </c>
    </row>
    <row r="20">
      <c r="A20" s="34" t="inlineStr">
        <is>
          <t>Mayo</t>
        </is>
      </c>
      <c r="B20" s="35" t="n"/>
      <c r="C20" s="35" t="n"/>
      <c r="D20" s="35" t="n"/>
      <c r="E20" s="35" t="n"/>
      <c r="F20" s="35" t="n"/>
      <c r="G20" s="35" t="n"/>
      <c r="I20" s="34" t="inlineStr">
        <is>
          <t>Junio</t>
        </is>
      </c>
      <c r="J20" s="35" t="n"/>
      <c r="K20" s="35" t="n"/>
      <c r="L20" s="35" t="n"/>
      <c r="M20" s="35" t="n"/>
      <c r="N20" s="35" t="n"/>
      <c r="O20" s="35" t="n"/>
      <c r="Q20" s="34" t="inlineStr">
        <is>
          <t>Julio</t>
        </is>
      </c>
      <c r="R20" s="35" t="n"/>
      <c r="S20" s="35" t="n"/>
      <c r="T20" s="35" t="n"/>
      <c r="U20" s="35" t="n"/>
      <c r="V20" s="35" t="n"/>
      <c r="W20" s="35" t="n"/>
      <c r="Y20" s="34" t="inlineStr">
        <is>
          <t>Agosto</t>
        </is>
      </c>
      <c r="Z20" s="35" t="n"/>
      <c r="AA20" s="35" t="n"/>
      <c r="AB20" s="35" t="n"/>
      <c r="AC20" s="35" t="n"/>
      <c r="AD20" s="35" t="n"/>
      <c r="AE20" s="35" t="n"/>
    </row>
    <row r="21">
      <c r="A21" s="36" t="inlineStr">
        <is>
          <t>L</t>
        </is>
      </c>
      <c r="B21" s="36" t="inlineStr">
        <is>
          <t>M</t>
        </is>
      </c>
      <c r="C21" s="36" t="inlineStr">
        <is>
          <t>X</t>
        </is>
      </c>
      <c r="D21" s="36" t="inlineStr">
        <is>
          <t>J</t>
        </is>
      </c>
      <c r="E21" s="36" t="inlineStr">
        <is>
          <t>V</t>
        </is>
      </c>
      <c r="F21" s="37" t="inlineStr">
        <is>
          <t>S</t>
        </is>
      </c>
      <c r="G21" s="37" t="inlineStr">
        <is>
          <t>D</t>
        </is>
      </c>
      <c r="I21" s="36" t="inlineStr">
        <is>
          <t>L</t>
        </is>
      </c>
      <c r="J21" s="36" t="inlineStr">
        <is>
          <t>M</t>
        </is>
      </c>
      <c r="K21" s="36" t="inlineStr">
        <is>
          <t>X</t>
        </is>
      </c>
      <c r="L21" s="36" t="inlineStr">
        <is>
          <t>J</t>
        </is>
      </c>
      <c r="M21" s="36" t="inlineStr">
        <is>
          <t>V</t>
        </is>
      </c>
      <c r="N21" s="37" t="inlineStr">
        <is>
          <t>S</t>
        </is>
      </c>
      <c r="O21" s="37" t="inlineStr">
        <is>
          <t>D</t>
        </is>
      </c>
      <c r="Q21" s="36" t="inlineStr">
        <is>
          <t>L</t>
        </is>
      </c>
      <c r="R21" s="36" t="inlineStr">
        <is>
          <t>M</t>
        </is>
      </c>
      <c r="S21" s="36" t="inlineStr">
        <is>
          <t>X</t>
        </is>
      </c>
      <c r="T21" s="36" t="inlineStr">
        <is>
          <t>J</t>
        </is>
      </c>
      <c r="U21" s="36" t="inlineStr">
        <is>
          <t>V</t>
        </is>
      </c>
      <c r="V21" s="37" t="inlineStr">
        <is>
          <t>S</t>
        </is>
      </c>
      <c r="W21" s="37" t="inlineStr">
        <is>
          <t>D</t>
        </is>
      </c>
      <c r="Y21" s="36" t="inlineStr">
        <is>
          <t>L</t>
        </is>
      </c>
      <c r="Z21" s="36" t="inlineStr">
        <is>
          <t>M</t>
        </is>
      </c>
      <c r="AA21" s="36" t="inlineStr">
        <is>
          <t>X</t>
        </is>
      </c>
      <c r="AB21" s="36" t="inlineStr">
        <is>
          <t>J</t>
        </is>
      </c>
      <c r="AC21" s="36" t="inlineStr">
        <is>
          <t>V</t>
        </is>
      </c>
      <c r="AD21" s="37" t="inlineStr">
        <is>
          <t>S</t>
        </is>
      </c>
      <c r="AE21" s="37" t="inlineStr">
        <is>
          <t>D</t>
        </is>
      </c>
    </row>
    <row r="22" ht="19" customHeight="1">
      <c r="F22" s="39" t="n">
        <v>46508</v>
      </c>
      <c r="G22" s="39" t="n">
        <v>46509</v>
      </c>
      <c r="J22" s="38" t="n">
        <v>46539</v>
      </c>
      <c r="K22" s="38" t="n">
        <v>46540</v>
      </c>
      <c r="L22" s="38" t="n">
        <v>46541</v>
      </c>
      <c r="M22" s="38" t="n">
        <v>46542</v>
      </c>
      <c r="N22" s="39" t="n">
        <v>46543</v>
      </c>
      <c r="O22" s="39" t="n">
        <v>46544</v>
      </c>
      <c r="T22" s="38" t="n">
        <v>46569</v>
      </c>
      <c r="U22" s="38" t="n">
        <v>46570</v>
      </c>
      <c r="V22" s="39" t="n">
        <v>46571</v>
      </c>
      <c r="W22" s="39" t="n">
        <v>46572</v>
      </c>
      <c r="AE22" s="39" t="n">
        <v>46600</v>
      </c>
    </row>
    <row r="23" ht="19" customHeight="1">
      <c r="A23" s="38" t="n">
        <v>46510</v>
      </c>
      <c r="B23" s="38" t="n">
        <v>46511</v>
      </c>
      <c r="C23" s="38" t="n">
        <v>46512</v>
      </c>
      <c r="D23" s="38" t="n">
        <v>46513</v>
      </c>
      <c r="E23" s="38" t="n">
        <v>46514</v>
      </c>
      <c r="F23" s="39" t="n">
        <v>46515</v>
      </c>
      <c r="G23" s="39" t="n">
        <v>46516</v>
      </c>
      <c r="I23" s="38" t="n">
        <v>46545</v>
      </c>
      <c r="J23" s="38" t="n">
        <v>46546</v>
      </c>
      <c r="K23" s="38" t="n">
        <v>46547</v>
      </c>
      <c r="L23" s="38" t="n">
        <v>46548</v>
      </c>
      <c r="M23" s="38" t="n">
        <v>46549</v>
      </c>
      <c r="N23" s="39" t="n">
        <v>46550</v>
      </c>
      <c r="O23" s="39" t="n">
        <v>46551</v>
      </c>
      <c r="Q23" s="38" t="n">
        <v>46573</v>
      </c>
      <c r="R23" s="38" t="n">
        <v>46574</v>
      </c>
      <c r="S23" s="38" t="n">
        <v>46575</v>
      </c>
      <c r="T23" s="38" t="n">
        <v>46576</v>
      </c>
      <c r="U23" s="38" t="n">
        <v>46577</v>
      </c>
      <c r="V23" s="39" t="n">
        <v>46578</v>
      </c>
      <c r="W23" s="39" t="n">
        <v>46579</v>
      </c>
      <c r="Y23" s="38" t="n">
        <v>46601</v>
      </c>
      <c r="Z23" s="38" t="n">
        <v>46602</v>
      </c>
      <c r="AA23" s="38" t="n">
        <v>46603</v>
      </c>
      <c r="AB23" s="38" t="n">
        <v>46604</v>
      </c>
      <c r="AC23" s="38" t="n">
        <v>46605</v>
      </c>
      <c r="AD23" s="39" t="n">
        <v>46606</v>
      </c>
      <c r="AE23" s="39" t="n">
        <v>46607</v>
      </c>
    </row>
    <row r="24" ht="19" customHeight="1">
      <c r="A24" s="38" t="n">
        <v>46517</v>
      </c>
      <c r="B24" s="38" t="n">
        <v>46518</v>
      </c>
      <c r="C24" s="38" t="n">
        <v>46519</v>
      </c>
      <c r="D24" s="38" t="n">
        <v>46520</v>
      </c>
      <c r="E24" s="38" t="n">
        <v>46521</v>
      </c>
      <c r="F24" s="39" t="n">
        <v>46522</v>
      </c>
      <c r="G24" s="39" t="n">
        <v>46523</v>
      </c>
      <c r="I24" s="38" t="n">
        <v>46552</v>
      </c>
      <c r="J24" s="38" t="n">
        <v>46553</v>
      </c>
      <c r="K24" s="38" t="n">
        <v>46554</v>
      </c>
      <c r="L24" s="38" t="n">
        <v>46555</v>
      </c>
      <c r="M24" s="38" t="n">
        <v>46556</v>
      </c>
      <c r="N24" s="39" t="n">
        <v>46557</v>
      </c>
      <c r="O24" s="39" t="n">
        <v>46558</v>
      </c>
      <c r="Q24" s="38" t="n">
        <v>46580</v>
      </c>
      <c r="R24" s="38" t="n">
        <v>46581</v>
      </c>
      <c r="S24" s="38" t="n">
        <v>46582</v>
      </c>
      <c r="T24" s="38" t="n">
        <v>46583</v>
      </c>
      <c r="U24" s="38" t="n">
        <v>46584</v>
      </c>
      <c r="V24" s="39" t="n">
        <v>46585</v>
      </c>
      <c r="W24" s="39" t="n">
        <v>46586</v>
      </c>
      <c r="Y24" s="38" t="n">
        <v>46608</v>
      </c>
      <c r="Z24" s="38" t="n">
        <v>46609</v>
      </c>
      <c r="AA24" s="38" t="n">
        <v>46610</v>
      </c>
      <c r="AB24" s="38" t="n">
        <v>46611</v>
      </c>
      <c r="AC24" s="38" t="n">
        <v>46612</v>
      </c>
      <c r="AD24" s="39" t="n">
        <v>46613</v>
      </c>
      <c r="AE24" s="39" t="n">
        <v>46614</v>
      </c>
    </row>
    <row r="25" ht="19" customHeight="1">
      <c r="A25" s="38" t="n">
        <v>46524</v>
      </c>
      <c r="B25" s="38" t="n">
        <v>46525</v>
      </c>
      <c r="C25" s="38" t="n">
        <v>46526</v>
      </c>
      <c r="D25" s="38" t="n">
        <v>46527</v>
      </c>
      <c r="E25" s="38" t="n">
        <v>46528</v>
      </c>
      <c r="F25" s="39" t="n">
        <v>46529</v>
      </c>
      <c r="G25" s="39" t="n">
        <v>46530</v>
      </c>
      <c r="I25" s="38" t="n">
        <v>46559</v>
      </c>
      <c r="J25" s="38" t="n">
        <v>46560</v>
      </c>
      <c r="K25" s="38" t="n">
        <v>46561</v>
      </c>
      <c r="L25" s="38" t="n">
        <v>46562</v>
      </c>
      <c r="M25" s="38" t="n">
        <v>46563</v>
      </c>
      <c r="N25" s="39" t="n">
        <v>46564</v>
      </c>
      <c r="O25" s="39" t="n">
        <v>46565</v>
      </c>
      <c r="Q25" s="38" t="n">
        <v>46587</v>
      </c>
      <c r="R25" s="38" t="n">
        <v>46588</v>
      </c>
      <c r="S25" s="38" t="n">
        <v>46589</v>
      </c>
      <c r="T25" s="38" t="n">
        <v>46590</v>
      </c>
      <c r="U25" s="38" t="n">
        <v>46591</v>
      </c>
      <c r="V25" s="39" t="n">
        <v>46592</v>
      </c>
      <c r="W25" s="39" t="n">
        <v>46593</v>
      </c>
      <c r="Y25" s="38" t="n">
        <v>46615</v>
      </c>
      <c r="Z25" s="38" t="n">
        <v>46616</v>
      </c>
      <c r="AA25" s="38" t="n">
        <v>46617</v>
      </c>
      <c r="AB25" s="38" t="n">
        <v>46618</v>
      </c>
      <c r="AC25" s="38" t="n">
        <v>46619</v>
      </c>
      <c r="AD25" s="39" t="n">
        <v>46620</v>
      </c>
      <c r="AE25" s="39" t="n">
        <v>46621</v>
      </c>
    </row>
    <row r="26" ht="19" customHeight="1">
      <c r="A26" s="38" t="n">
        <v>46531</v>
      </c>
      <c r="B26" s="38" t="n">
        <v>46532</v>
      </c>
      <c r="C26" s="38" t="n">
        <v>46533</v>
      </c>
      <c r="D26" s="38" t="n">
        <v>46534</v>
      </c>
      <c r="E26" s="38" t="n">
        <v>46535</v>
      </c>
      <c r="F26" s="39" t="n">
        <v>46536</v>
      </c>
      <c r="G26" s="39" t="n">
        <v>46537</v>
      </c>
      <c r="I26" s="38" t="n">
        <v>46566</v>
      </c>
      <c r="J26" s="38" t="n">
        <v>46567</v>
      </c>
      <c r="K26" s="38" t="n">
        <v>46568</v>
      </c>
      <c r="Q26" s="38" t="n">
        <v>46594</v>
      </c>
      <c r="R26" s="38" t="n">
        <v>46595</v>
      </c>
      <c r="S26" s="38" t="n">
        <v>46596</v>
      </c>
      <c r="T26" s="38" t="n">
        <v>46597</v>
      </c>
      <c r="U26" s="38" t="n">
        <v>46598</v>
      </c>
      <c r="V26" s="39" t="n">
        <v>46599</v>
      </c>
      <c r="Y26" s="38" t="n">
        <v>46622</v>
      </c>
      <c r="Z26" s="38" t="n">
        <v>46623</v>
      </c>
      <c r="AA26" s="38" t="n">
        <v>46624</v>
      </c>
      <c r="AB26" s="38" t="n">
        <v>46625</v>
      </c>
      <c r="AC26" s="38" t="n">
        <v>46626</v>
      </c>
      <c r="AD26" s="39" t="n">
        <v>46627</v>
      </c>
      <c r="AE26" s="39" t="n">
        <v>46628</v>
      </c>
    </row>
    <row r="27" ht="19" customHeight="1">
      <c r="A27" s="38" t="n">
        <v>46538</v>
      </c>
      <c r="Y27" s="38" t="n">
        <v>46629</v>
      </c>
      <c r="Z27" s="38" t="n">
        <v>46630</v>
      </c>
    </row>
    <row r="29">
      <c r="A29" s="40" t="n">
        <v>1</v>
      </c>
      <c r="B29" s="41" t="inlineStr">
        <is>
          <t>Fiesta del Trabajo</t>
        </is>
      </c>
      <c r="I29" s="43" t="n">
        <v>30</v>
      </c>
      <c r="J29" s="41" t="inlineStr">
        <is>
          <t>San Marcial (Alarde)</t>
        </is>
      </c>
      <c r="Q29" s="43" t="n">
        <v>31</v>
      </c>
      <c r="R29" s="41" t="inlineStr">
        <is>
          <t>San Ignacio de Loyola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C34" s="38" t="n">
        <v>46631</v>
      </c>
      <c r="D34" s="38" t="n">
        <v>46632</v>
      </c>
      <c r="E34" s="38" t="n">
        <v>46633</v>
      </c>
      <c r="F34" s="39" t="n">
        <v>46634</v>
      </c>
      <c r="G34" s="39" t="n">
        <v>46635</v>
      </c>
      <c r="M34" s="38" t="n">
        <v>46661</v>
      </c>
      <c r="N34" s="39" t="n">
        <v>46662</v>
      </c>
      <c r="O34" s="39" t="n">
        <v>46663</v>
      </c>
      <c r="Q34" s="38" t="n">
        <v>46692</v>
      </c>
      <c r="R34" s="38" t="n">
        <v>46693</v>
      </c>
      <c r="S34" s="38" t="n">
        <v>46694</v>
      </c>
      <c r="T34" s="38" t="n">
        <v>46695</v>
      </c>
      <c r="U34" s="38" t="n">
        <v>46696</v>
      </c>
      <c r="V34" s="39" t="n">
        <v>46697</v>
      </c>
      <c r="W34" s="39" t="n">
        <v>46698</v>
      </c>
      <c r="AA34" s="38" t="n">
        <v>46722</v>
      </c>
      <c r="AB34" s="38" t="n">
        <v>46723</v>
      </c>
      <c r="AC34" s="38" t="n">
        <v>46724</v>
      </c>
      <c r="AD34" s="39" t="n">
        <v>46725</v>
      </c>
      <c r="AE34" s="39" t="n">
        <v>46726</v>
      </c>
    </row>
    <row r="35" ht="19" customHeight="1">
      <c r="A35" s="38" t="n">
        <v>46636</v>
      </c>
      <c r="B35" s="38" t="n">
        <v>46637</v>
      </c>
      <c r="C35" s="38" t="n">
        <v>46638</v>
      </c>
      <c r="D35" s="38" t="n">
        <v>46639</v>
      </c>
      <c r="E35" s="38" t="n">
        <v>46640</v>
      </c>
      <c r="F35" s="39" t="n">
        <v>46641</v>
      </c>
      <c r="G35" s="39" t="n">
        <v>46642</v>
      </c>
      <c r="I35" s="38" t="n">
        <v>46664</v>
      </c>
      <c r="J35" s="38" t="n">
        <v>46665</v>
      </c>
      <c r="K35" s="38" t="n">
        <v>46666</v>
      </c>
      <c r="L35" s="38" t="n">
        <v>46667</v>
      </c>
      <c r="M35" s="44" t="n">
        <v>46668</v>
      </c>
      <c r="N35" s="39" t="n">
        <v>46669</v>
      </c>
      <c r="O35" s="39" t="n">
        <v>46670</v>
      </c>
      <c r="Q35" s="38" t="n">
        <v>46699</v>
      </c>
      <c r="R35" s="38" t="n">
        <v>46700</v>
      </c>
      <c r="S35" s="38" t="n">
        <v>46701</v>
      </c>
      <c r="T35" s="38" t="n">
        <v>46702</v>
      </c>
      <c r="U35" s="38" t="n">
        <v>46703</v>
      </c>
      <c r="V35" s="39" t="n">
        <v>46704</v>
      </c>
      <c r="W35" s="39" t="n">
        <v>46705</v>
      </c>
      <c r="Y35" s="38" t="n">
        <v>46727</v>
      </c>
      <c r="Z35" s="44" t="n">
        <v>46728</v>
      </c>
      <c r="AA35" s="38" t="n">
        <v>46729</v>
      </c>
      <c r="AB35" s="38" t="n">
        <v>46730</v>
      </c>
      <c r="AC35" s="38" t="n">
        <v>46731</v>
      </c>
      <c r="AD35" s="39" t="n">
        <v>46732</v>
      </c>
      <c r="AE35" s="39" t="n">
        <v>46733</v>
      </c>
    </row>
    <row r="36" ht="19" customHeight="1">
      <c r="A36" s="38" t="n">
        <v>46643</v>
      </c>
      <c r="B36" s="38" t="n">
        <v>46644</v>
      </c>
      <c r="C36" s="38" t="n">
        <v>46645</v>
      </c>
      <c r="D36" s="38" t="n">
        <v>46646</v>
      </c>
      <c r="E36" s="38" t="n">
        <v>46647</v>
      </c>
      <c r="F36" s="39" t="n">
        <v>46648</v>
      </c>
      <c r="G36" s="39" t="n">
        <v>46649</v>
      </c>
      <c r="I36" s="44" t="n">
        <v>46671</v>
      </c>
      <c r="J36" s="38" t="n">
        <v>46672</v>
      </c>
      <c r="K36" s="38" t="n">
        <v>46673</v>
      </c>
      <c r="L36" s="38" t="n">
        <v>46674</v>
      </c>
      <c r="M36" s="38" t="n">
        <v>46675</v>
      </c>
      <c r="N36" s="39" t="n">
        <v>46676</v>
      </c>
      <c r="O36" s="39" t="n">
        <v>46677</v>
      </c>
      <c r="Q36" s="38" t="n">
        <v>46706</v>
      </c>
      <c r="R36" s="38" t="n">
        <v>46707</v>
      </c>
      <c r="S36" s="38" t="n">
        <v>46708</v>
      </c>
      <c r="T36" s="38" t="n">
        <v>46709</v>
      </c>
      <c r="U36" s="38" t="n">
        <v>46710</v>
      </c>
      <c r="V36" s="39" t="n">
        <v>46711</v>
      </c>
      <c r="W36" s="39" t="n">
        <v>46712</v>
      </c>
      <c r="Y36" s="38" t="n">
        <v>46734</v>
      </c>
      <c r="Z36" s="38" t="n">
        <v>46735</v>
      </c>
      <c r="AA36" s="38" t="n">
        <v>46736</v>
      </c>
      <c r="AB36" s="38" t="n">
        <v>46737</v>
      </c>
      <c r="AC36" s="38" t="n">
        <v>46738</v>
      </c>
      <c r="AD36" s="39" t="n">
        <v>46739</v>
      </c>
      <c r="AE36" s="39" t="n">
        <v>46740</v>
      </c>
    </row>
    <row r="37" ht="19" customHeight="1">
      <c r="A37" s="38" t="n">
        <v>46650</v>
      </c>
      <c r="B37" s="38" t="n">
        <v>46651</v>
      </c>
      <c r="C37" s="38" t="n">
        <v>46652</v>
      </c>
      <c r="D37" s="38" t="n">
        <v>46653</v>
      </c>
      <c r="E37" s="38" t="n">
        <v>46654</v>
      </c>
      <c r="F37" s="39" t="n">
        <v>46655</v>
      </c>
      <c r="G37" s="39" t="n">
        <v>46656</v>
      </c>
      <c r="I37" s="38" t="n">
        <v>46678</v>
      </c>
      <c r="J37" s="38" t="n">
        <v>46679</v>
      </c>
      <c r="K37" s="38" t="n">
        <v>46680</v>
      </c>
      <c r="L37" s="38" t="n">
        <v>46681</v>
      </c>
      <c r="M37" s="38" t="n">
        <v>46682</v>
      </c>
      <c r="N37" s="39" t="n">
        <v>46683</v>
      </c>
      <c r="O37" s="39" t="n">
        <v>46684</v>
      </c>
      <c r="Q37" s="38" t="n">
        <v>46713</v>
      </c>
      <c r="R37" s="38" t="n">
        <v>46714</v>
      </c>
      <c r="S37" s="38" t="n">
        <v>46715</v>
      </c>
      <c r="T37" s="38" t="n">
        <v>46716</v>
      </c>
      <c r="U37" s="38" t="n">
        <v>46717</v>
      </c>
      <c r="V37" s="39" t="n">
        <v>46718</v>
      </c>
      <c r="W37" s="39" t="n">
        <v>46719</v>
      </c>
      <c r="Y37" s="38" t="n">
        <v>46741</v>
      </c>
      <c r="Z37" s="38" t="n">
        <v>46742</v>
      </c>
      <c r="AA37" s="38" t="n">
        <v>46743</v>
      </c>
      <c r="AB37" s="38" t="n">
        <v>46744</v>
      </c>
      <c r="AC37" s="38" t="n">
        <v>46745</v>
      </c>
      <c r="AD37" s="39" t="n">
        <v>46746</v>
      </c>
      <c r="AE37" s="39" t="n">
        <v>46747</v>
      </c>
    </row>
    <row r="38" ht="19" customHeight="1">
      <c r="A38" s="38" t="n">
        <v>46657</v>
      </c>
      <c r="B38" s="38" t="n">
        <v>46658</v>
      </c>
      <c r="C38" s="38" t="n">
        <v>46659</v>
      </c>
      <c r="D38" s="38" t="n">
        <v>46660</v>
      </c>
      <c r="I38" s="38" t="n">
        <v>46685</v>
      </c>
      <c r="J38" s="38" t="n">
        <v>46686</v>
      </c>
      <c r="K38" s="38" t="n">
        <v>46687</v>
      </c>
      <c r="L38" s="38" t="n">
        <v>46688</v>
      </c>
      <c r="M38" s="38" t="n">
        <v>46689</v>
      </c>
      <c r="N38" s="39" t="n">
        <v>46690</v>
      </c>
      <c r="O38" s="39" t="n">
        <v>46691</v>
      </c>
      <c r="Q38" s="38" t="n">
        <v>46720</v>
      </c>
      <c r="R38" s="38" t="n">
        <v>46721</v>
      </c>
      <c r="Y38" s="38" t="n">
        <v>46748</v>
      </c>
      <c r="Z38" s="38" t="n">
        <v>46749</v>
      </c>
      <c r="AA38" s="38" t="n">
        <v>46750</v>
      </c>
      <c r="AB38" s="38" t="n">
        <v>46751</v>
      </c>
      <c r="AC38" s="38" t="n">
        <v>46752</v>
      </c>
    </row>
    <row r="39" ht="19" customHeight="1"/>
    <row r="41">
      <c r="I41" s="42" t="n">
        <v>7</v>
      </c>
      <c r="J41" s="41" t="inlineStr">
        <is>
          <t>Aniversario del primer Gobierno vasco</t>
        </is>
      </c>
      <c r="Q41" s="40" t="n">
        <v>1</v>
      </c>
      <c r="R41" s="41" t="inlineStr">
        <is>
          <t>Todos los Santos</t>
        </is>
      </c>
      <c r="Y41" s="40" t="n">
        <v>6</v>
      </c>
      <c r="Z41" s="41" t="inlineStr">
        <is>
          <t>Día de la Constitución Española</t>
        </is>
      </c>
    </row>
    <row r="42">
      <c r="I42" s="45" t="n">
        <v>8</v>
      </c>
      <c r="J42" s="46" t="inlineStr">
        <is>
          <t>Día puente: pídelo y encadenas días libres</t>
        </is>
      </c>
      <c r="Y42" s="45" t="n">
        <v>7</v>
      </c>
      <c r="Z42" s="46" t="inlineStr">
        <is>
          <t>Día puente: pídelo y encadenas días libres</t>
        </is>
      </c>
    </row>
    <row r="43">
      <c r="I43" s="45" t="n">
        <v>11</v>
      </c>
      <c r="J43" s="46" t="inlineStr">
        <is>
          <t>Día puente: pídelo y encadenas días libres</t>
        </is>
      </c>
      <c r="Y43" s="40" t="n">
        <v>8</v>
      </c>
      <c r="Z43" s="41" t="inlineStr">
        <is>
          <t>Inmaculada Concepción</t>
        </is>
      </c>
    </row>
    <row r="44">
      <c r="I44" s="40" t="n">
        <v>12</v>
      </c>
      <c r="J44" s="41" t="inlineStr">
        <is>
          <t>Fiesta Nacional de España</t>
        </is>
      </c>
      <c r="Y44" s="40" t="n">
        <v>25</v>
      </c>
      <c r="Z44" s="41" t="inlineStr">
        <is>
          <t>Natividad del Señor</t>
        </is>
      </c>
    </row>
    <row r="47">
      <c r="A47" s="2" t="n"/>
      <c r="B47" s="47" t="inlineStr">
        <is>
          <t>Nacional</t>
        </is>
      </c>
      <c r="I47" s="48" t="n"/>
      <c r="J47" s="47" t="inlineStr">
        <is>
          <t>Autonómico</t>
        </is>
      </c>
      <c r="Q47" s="49" t="n"/>
      <c r="R47" s="47" t="inlineStr">
        <is>
          <t>Local</t>
        </is>
      </c>
      <c r="Y47" s="50" t="n"/>
      <c r="Z47" s="47" t="inlineStr">
        <is>
          <t>De tu empresa</t>
        </is>
      </c>
    </row>
    <row r="48">
      <c r="A48" s="51" t="n"/>
      <c r="B48" s="47" t="inlineStr">
        <is>
          <t>Jornada de verano</t>
        </is>
      </c>
      <c r="I48" s="52" t="n"/>
      <c r="J48" s="47" t="inlineStr">
        <is>
          <t>Fin de semana</t>
        </is>
      </c>
      <c r="Q48" s="53" t="n"/>
      <c r="R48" s="47" t="inlineStr">
        <is>
          <t>Día puente</t>
        </is>
      </c>
    </row>
  </sheetData>
  <mergeCells count="36">
    <mergeCell ref="A32:G32"/>
    <mergeCell ref="R16:W16"/>
    <mergeCell ref="Z43:AE43"/>
    <mergeCell ref="R15:W15"/>
    <mergeCell ref="A20:G20"/>
    <mergeCell ref="I20:O20"/>
    <mergeCell ref="Z47:AE47"/>
    <mergeCell ref="B29:G29"/>
    <mergeCell ref="Q32:W32"/>
    <mergeCell ref="Y32:AE32"/>
    <mergeCell ref="R47:W47"/>
    <mergeCell ref="J41:O41"/>
    <mergeCell ref="Z42:AE42"/>
    <mergeCell ref="R41:W41"/>
    <mergeCell ref="R17:W17"/>
    <mergeCell ref="I6:O6"/>
    <mergeCell ref="Z44:AE44"/>
    <mergeCell ref="J47:O47"/>
    <mergeCell ref="J43:O43"/>
    <mergeCell ref="B15:G15"/>
    <mergeCell ref="A6:G6"/>
    <mergeCell ref="J42:O42"/>
    <mergeCell ref="J48:O48"/>
    <mergeCell ref="R48:W48"/>
    <mergeCell ref="I32:O32"/>
    <mergeCell ref="Y20:AE20"/>
    <mergeCell ref="Q20:W20"/>
    <mergeCell ref="J44:O44"/>
    <mergeCell ref="B16:G16"/>
    <mergeCell ref="B47:G47"/>
    <mergeCell ref="J29:O29"/>
    <mergeCell ref="R29:W29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4" t="n">
        <v>46388</v>
      </c>
      <c r="C7" s="54" t="n">
        <v>46418</v>
      </c>
      <c r="D7" s="55">
        <f>_xlfn.NETWORKDAYS.INTL(B7,C7,1,FEST)</f>
        <v/>
      </c>
      <c r="E7" s="55">
        <f>IF(AND(VER="Sí",MAX(B7,V_DESDE)&lt;=MIN(C7,V_HASTA)),_xlfn.NETWORKDAYS.INTL(MAX(B7,V_DESDE),MIN(C7,V_HASTA),1,FEST),0)</f>
        <v/>
      </c>
      <c r="F7" s="55">
        <f>_xlfn.NETWORKDAYS.INTL(B7,C7,"1111011",FEST)-IF(AND(VER="Sí",MAX(B7,V_DESDE)&lt;=MIN(C7,V_HASTA)),_xlfn.NETWORKDAYS.INTL(MAX(B7,V_DESDE),MIN(C7,V_HASTA),"1111011",FEST),0)</f>
        <v/>
      </c>
      <c r="G7" s="56">
        <f>(D7-E7-F7)*H_LJ+F7*H_V+E7*H_VER</f>
        <v/>
      </c>
    </row>
    <row r="8">
      <c r="A8" s="22" t="inlineStr">
        <is>
          <t>Febrero</t>
        </is>
      </c>
      <c r="B8" s="54" t="n">
        <v>46419</v>
      </c>
      <c r="C8" s="54" t="n">
        <v>46446</v>
      </c>
      <c r="D8" s="55">
        <f>_xlfn.NETWORKDAYS.INTL(B8,C8,1,FEST)</f>
        <v/>
      </c>
      <c r="E8" s="55">
        <f>IF(AND(VER="Sí",MAX(B8,V_DESDE)&lt;=MIN(C8,V_HASTA)),_xlfn.NETWORKDAYS.INTL(MAX(B8,V_DESDE),MIN(C8,V_HASTA),1,FEST),0)</f>
        <v/>
      </c>
      <c r="F8" s="55">
        <f>_xlfn.NETWORKDAYS.INTL(B8,C8,"1111011",FEST)-IF(AND(VER="Sí",MAX(B8,V_DESDE)&lt;=MIN(C8,V_HASTA)),_xlfn.NETWORKDAYS.INTL(MAX(B8,V_DESDE),MIN(C8,V_HASTA),"1111011",FEST),0)</f>
        <v/>
      </c>
      <c r="G8" s="56">
        <f>(D8-E8-F8)*H_LJ+F8*H_V+E8*H_VER</f>
        <v/>
      </c>
    </row>
    <row r="9">
      <c r="A9" s="22" t="inlineStr">
        <is>
          <t>Marzo</t>
        </is>
      </c>
      <c r="B9" s="54" t="n">
        <v>46447</v>
      </c>
      <c r="C9" s="54" t="n">
        <v>46477</v>
      </c>
      <c r="D9" s="55">
        <f>_xlfn.NETWORKDAYS.INTL(B9,C9,1,FEST)</f>
        <v/>
      </c>
      <c r="E9" s="55">
        <f>IF(AND(VER="Sí",MAX(B9,V_DESDE)&lt;=MIN(C9,V_HASTA)),_xlfn.NETWORKDAYS.INTL(MAX(B9,V_DESDE),MIN(C9,V_HASTA),1,FEST),0)</f>
        <v/>
      </c>
      <c r="F9" s="55">
        <f>_xlfn.NETWORKDAYS.INTL(B9,C9,"1111011",FEST)-IF(AND(VER="Sí",MAX(B9,V_DESDE)&lt;=MIN(C9,V_HASTA)),_xlfn.NETWORKDAYS.INTL(MAX(B9,V_DESDE),MIN(C9,V_HASTA),"1111011",FEST),0)</f>
        <v/>
      </c>
      <c r="G9" s="56">
        <f>(D9-E9-F9)*H_LJ+F9*H_V+E9*H_VER</f>
        <v/>
      </c>
    </row>
    <row r="10">
      <c r="A10" s="22" t="inlineStr">
        <is>
          <t>Abril</t>
        </is>
      </c>
      <c r="B10" s="54" t="n">
        <v>46478</v>
      </c>
      <c r="C10" s="54" t="n">
        <v>46507</v>
      </c>
      <c r="D10" s="55">
        <f>_xlfn.NETWORKDAYS.INTL(B10,C10,1,FEST)</f>
        <v/>
      </c>
      <c r="E10" s="55">
        <f>IF(AND(VER="Sí",MAX(B10,V_DESDE)&lt;=MIN(C10,V_HASTA)),_xlfn.NETWORKDAYS.INTL(MAX(B10,V_DESDE),MIN(C10,V_HASTA),1,FEST),0)</f>
        <v/>
      </c>
      <c r="F10" s="55">
        <f>_xlfn.NETWORKDAYS.INTL(B10,C10,"1111011",FEST)-IF(AND(VER="Sí",MAX(B10,V_DESDE)&lt;=MIN(C10,V_HASTA)),_xlfn.NETWORKDAYS.INTL(MAX(B10,V_DESDE),MIN(C10,V_HASTA),"1111011",FEST),0)</f>
        <v/>
      </c>
      <c r="G10" s="56">
        <f>(D10-E10-F10)*H_LJ+F10*H_V+E10*H_VER</f>
        <v/>
      </c>
    </row>
    <row r="11">
      <c r="A11" s="22" t="inlineStr">
        <is>
          <t>Mayo</t>
        </is>
      </c>
      <c r="B11" s="54" t="n">
        <v>46508</v>
      </c>
      <c r="C11" s="54" t="n">
        <v>46538</v>
      </c>
      <c r="D11" s="55">
        <f>_xlfn.NETWORKDAYS.INTL(B11,C11,1,FEST)</f>
        <v/>
      </c>
      <c r="E11" s="55">
        <f>IF(AND(VER="Sí",MAX(B11,V_DESDE)&lt;=MIN(C11,V_HASTA)),_xlfn.NETWORKDAYS.INTL(MAX(B11,V_DESDE),MIN(C11,V_HASTA),1,FEST),0)</f>
        <v/>
      </c>
      <c r="F11" s="55">
        <f>_xlfn.NETWORKDAYS.INTL(B11,C11,"1111011",FEST)-IF(AND(VER="Sí",MAX(B11,V_DESDE)&lt;=MIN(C11,V_HASTA)),_xlfn.NETWORKDAYS.INTL(MAX(B11,V_DESDE),MIN(C11,V_HASTA),"1111011",FEST),0)</f>
        <v/>
      </c>
      <c r="G11" s="56">
        <f>(D11-E11-F11)*H_LJ+F11*H_V+E11*H_VER</f>
        <v/>
      </c>
    </row>
    <row r="12">
      <c r="A12" s="22" t="inlineStr">
        <is>
          <t>Junio</t>
        </is>
      </c>
      <c r="B12" s="54" t="n">
        <v>46539</v>
      </c>
      <c r="C12" s="54" t="n">
        <v>46568</v>
      </c>
      <c r="D12" s="55">
        <f>_xlfn.NETWORKDAYS.INTL(B12,C12,1,FEST)</f>
        <v/>
      </c>
      <c r="E12" s="55">
        <f>IF(AND(VER="Sí",MAX(B12,V_DESDE)&lt;=MIN(C12,V_HASTA)),_xlfn.NETWORKDAYS.INTL(MAX(B12,V_DESDE),MIN(C12,V_HASTA),1,FEST),0)</f>
        <v/>
      </c>
      <c r="F12" s="55">
        <f>_xlfn.NETWORKDAYS.INTL(B12,C12,"1111011",FEST)-IF(AND(VER="Sí",MAX(B12,V_DESDE)&lt;=MIN(C12,V_HASTA)),_xlfn.NETWORKDAYS.INTL(MAX(B12,V_DESDE),MIN(C12,V_HASTA),"1111011",FEST),0)</f>
        <v/>
      </c>
      <c r="G12" s="56">
        <f>(D12-E12-F12)*H_LJ+F12*H_V+E12*H_VER</f>
        <v/>
      </c>
    </row>
    <row r="13">
      <c r="A13" s="22" t="inlineStr">
        <is>
          <t>Julio</t>
        </is>
      </c>
      <c r="B13" s="54" t="n">
        <v>46569</v>
      </c>
      <c r="C13" s="54" t="n">
        <v>46599</v>
      </c>
      <c r="D13" s="55">
        <f>_xlfn.NETWORKDAYS.INTL(B13,C13,1,FEST)</f>
        <v/>
      </c>
      <c r="E13" s="55">
        <f>IF(AND(VER="Sí",MAX(B13,V_DESDE)&lt;=MIN(C13,V_HASTA)),_xlfn.NETWORKDAYS.INTL(MAX(B13,V_DESDE),MIN(C13,V_HASTA),1,FEST),0)</f>
        <v/>
      </c>
      <c r="F13" s="55">
        <f>_xlfn.NETWORKDAYS.INTL(B13,C13,"1111011",FEST)-IF(AND(VER="Sí",MAX(B13,V_DESDE)&lt;=MIN(C13,V_HASTA)),_xlfn.NETWORKDAYS.INTL(MAX(B13,V_DESDE),MIN(C13,V_HASTA),"1111011",FEST),0)</f>
        <v/>
      </c>
      <c r="G13" s="56">
        <f>(D13-E13-F13)*H_LJ+F13*H_V+E13*H_VER</f>
        <v/>
      </c>
    </row>
    <row r="14">
      <c r="A14" s="22" t="inlineStr">
        <is>
          <t>Agosto</t>
        </is>
      </c>
      <c r="B14" s="54" t="n">
        <v>46600</v>
      </c>
      <c r="C14" s="54" t="n">
        <v>46630</v>
      </c>
      <c r="D14" s="55">
        <f>_xlfn.NETWORKDAYS.INTL(B14,C14,1,FEST)</f>
        <v/>
      </c>
      <c r="E14" s="55">
        <f>IF(AND(VER="Sí",MAX(B14,V_DESDE)&lt;=MIN(C14,V_HASTA)),_xlfn.NETWORKDAYS.INTL(MAX(B14,V_DESDE),MIN(C14,V_HASTA),1,FEST),0)</f>
        <v/>
      </c>
      <c r="F14" s="55">
        <f>_xlfn.NETWORKDAYS.INTL(B14,C14,"1111011",FEST)-IF(AND(VER="Sí",MAX(B14,V_DESDE)&lt;=MIN(C14,V_HASTA)),_xlfn.NETWORKDAYS.INTL(MAX(B14,V_DESDE),MIN(C14,V_HASTA),"1111011",FEST),0)</f>
        <v/>
      </c>
      <c r="G14" s="56">
        <f>(D14-E14-F14)*H_LJ+F14*H_V+E14*H_VER</f>
        <v/>
      </c>
    </row>
    <row r="15">
      <c r="A15" s="22" t="inlineStr">
        <is>
          <t>Septiembre</t>
        </is>
      </c>
      <c r="B15" s="54" t="n">
        <v>46631</v>
      </c>
      <c r="C15" s="54" t="n">
        <v>46660</v>
      </c>
      <c r="D15" s="55">
        <f>_xlfn.NETWORKDAYS.INTL(B15,C15,1,FEST)</f>
        <v/>
      </c>
      <c r="E15" s="55">
        <f>IF(AND(VER="Sí",MAX(B15,V_DESDE)&lt;=MIN(C15,V_HASTA)),_xlfn.NETWORKDAYS.INTL(MAX(B15,V_DESDE),MIN(C15,V_HASTA),1,FEST),0)</f>
        <v/>
      </c>
      <c r="F15" s="55">
        <f>_xlfn.NETWORKDAYS.INTL(B15,C15,"1111011",FEST)-IF(AND(VER="Sí",MAX(B15,V_DESDE)&lt;=MIN(C15,V_HASTA)),_xlfn.NETWORKDAYS.INTL(MAX(B15,V_DESDE),MIN(C15,V_HASTA),"1111011",FEST),0)</f>
        <v/>
      </c>
      <c r="G15" s="56">
        <f>(D15-E15-F15)*H_LJ+F15*H_V+E15*H_VER</f>
        <v/>
      </c>
    </row>
    <row r="16">
      <c r="A16" s="22" t="inlineStr">
        <is>
          <t>Octubre</t>
        </is>
      </c>
      <c r="B16" s="54" t="n">
        <v>46661</v>
      </c>
      <c r="C16" s="54" t="n">
        <v>46691</v>
      </c>
      <c r="D16" s="55">
        <f>_xlfn.NETWORKDAYS.INTL(B16,C16,1,FEST)</f>
        <v/>
      </c>
      <c r="E16" s="55">
        <f>IF(AND(VER="Sí",MAX(B16,V_DESDE)&lt;=MIN(C16,V_HASTA)),_xlfn.NETWORKDAYS.INTL(MAX(B16,V_DESDE),MIN(C16,V_HASTA),1,FEST),0)</f>
        <v/>
      </c>
      <c r="F16" s="55">
        <f>_xlfn.NETWORKDAYS.INTL(B16,C16,"1111011",FEST)-IF(AND(VER="Sí",MAX(B16,V_DESDE)&lt;=MIN(C16,V_HASTA)),_xlfn.NETWORKDAYS.INTL(MAX(B16,V_DESDE),MIN(C16,V_HASTA),"1111011",FEST),0)</f>
        <v/>
      </c>
      <c r="G16" s="56">
        <f>(D16-E16-F16)*H_LJ+F16*H_V+E16*H_VER</f>
        <v/>
      </c>
    </row>
    <row r="17">
      <c r="A17" s="22" t="inlineStr">
        <is>
          <t>Noviembre</t>
        </is>
      </c>
      <c r="B17" s="54" t="n">
        <v>46692</v>
      </c>
      <c r="C17" s="54" t="n">
        <v>46721</v>
      </c>
      <c r="D17" s="55">
        <f>_xlfn.NETWORKDAYS.INTL(B17,C17,1,FEST)</f>
        <v/>
      </c>
      <c r="E17" s="55">
        <f>IF(AND(VER="Sí",MAX(B17,V_DESDE)&lt;=MIN(C17,V_HASTA)),_xlfn.NETWORKDAYS.INTL(MAX(B17,V_DESDE),MIN(C17,V_HASTA),1,FEST),0)</f>
        <v/>
      </c>
      <c r="F17" s="55">
        <f>_xlfn.NETWORKDAYS.INTL(B17,C17,"1111011",FEST)-IF(AND(VER="Sí",MAX(B17,V_DESDE)&lt;=MIN(C17,V_HASTA)),_xlfn.NETWORKDAYS.INTL(MAX(B17,V_DESDE),MIN(C17,V_HASTA),"1111011",FEST),0)</f>
        <v/>
      </c>
      <c r="G17" s="56">
        <f>(D17-E17-F17)*H_LJ+F17*H_V+E17*H_VER</f>
        <v/>
      </c>
    </row>
    <row r="18">
      <c r="A18" s="22" t="inlineStr">
        <is>
          <t>Diciembre</t>
        </is>
      </c>
      <c r="B18" s="54" t="n">
        <v>46722</v>
      </c>
      <c r="C18" s="54" t="n">
        <v>46752</v>
      </c>
      <c r="D18" s="55">
        <f>_xlfn.NETWORKDAYS.INTL(B18,C18,1,FEST)</f>
        <v/>
      </c>
      <c r="E18" s="55">
        <f>IF(AND(VER="Sí",MAX(B18,V_DESDE)&lt;=MIN(C18,V_HASTA)),_xlfn.NETWORKDAYS.INTL(MAX(B18,V_DESDE),MIN(C18,V_HASTA),1,FEST),0)</f>
        <v/>
      </c>
      <c r="F18" s="55">
        <f>_xlfn.NETWORKDAYS.INTL(B18,C18,"1111011",FEST)-IF(AND(VER="Sí",MAX(B18,V_DESDE)&lt;=MIN(C18,V_HASTA)),_xlfn.NETWORKDAYS.INTL(MAX(B18,V_DESDE),MIN(C18,V_HASTA),"1111011",FEST),0)</f>
        <v/>
      </c>
      <c r="G18" s="56">
        <f>(D18-E18-F18)*H_LJ+F18*H_V+E18*H_VER</f>
        <v/>
      </c>
    </row>
    <row r="19">
      <c r="A19" s="57" t="inlineStr">
        <is>
          <t>Total</t>
        </is>
      </c>
      <c r="D19" s="58">
        <f>SUM(D7:D18)</f>
        <v/>
      </c>
      <c r="E19" s="58">
        <f>SUM(E7:E18)</f>
        <v/>
      </c>
      <c r="F19" s="58">
        <f>SUM(F7:F18)</f>
        <v/>
      </c>
      <c r="G19" s="59">
        <f>SUM(G7:G18)</f>
        <v/>
      </c>
    </row>
    <row r="21">
      <c r="A21" s="14" t="inlineStr">
        <is>
          <t>Horas de trabajo en el año</t>
        </is>
      </c>
      <c r="G21" s="60">
        <f>G19</f>
        <v/>
      </c>
    </row>
    <row r="22">
      <c r="A22" s="14" t="inlineStr">
        <is>
          <t>Horas medias por día laborable</t>
        </is>
      </c>
      <c r="G22" s="61">
        <f>IF(D19&gt;0,G19/D19,0)</f>
        <v/>
      </c>
    </row>
    <row r="23">
      <c r="A23" s="14" t="inlineStr">
        <is>
          <t>Menos vacaciones (días × horas medias)</t>
        </is>
      </c>
      <c r="G23" s="60">
        <f>-VAC*G22</f>
        <v/>
      </c>
    </row>
    <row r="24">
      <c r="A24" s="57" t="inlineStr">
        <is>
          <t>Horas efectivas al año</t>
        </is>
      </c>
      <c r="G24" s="60">
        <f>G21+G23</f>
        <v/>
      </c>
    </row>
    <row r="25">
      <c r="A25" s="14" t="inlineStr">
        <is>
          <t>Horas anuales del convenio</t>
        </is>
      </c>
      <c r="G25" s="62">
        <f>H_CONV</f>
        <v/>
      </c>
    </row>
    <row r="26">
      <c r="A26" s="57" t="inlineStr">
        <is>
          <t>Diferencia</t>
        </is>
      </c>
      <c r="G26" s="63">
        <f>G24-G25</f>
        <v/>
      </c>
    </row>
    <row r="28">
      <c r="A28" s="64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5" t="n"/>
      <c r="C7" s="66" t="n">
        <v>1</v>
      </c>
      <c r="D7" s="67">
        <f>VAC</f>
        <v/>
      </c>
      <c r="E7" s="67" t="n">
        <v>0</v>
      </c>
      <c r="F7" s="68">
        <f>IF(A7="","",ROUND(('Cómputo anual'!$G$21-(D7+E7)*'Cómputo anual'!$G$22)*C7,1))</f>
        <v/>
      </c>
      <c r="G7" s="68">
        <f>IF(A7="","",ROUND(H_CONV*C7,1))</f>
        <v/>
      </c>
      <c r="H7" s="69">
        <f>IF(A7="","",F7-G7)</f>
        <v/>
      </c>
    </row>
    <row r="8">
      <c r="A8" s="65" t="n"/>
      <c r="B8" s="65" t="n"/>
      <c r="C8" s="66" t="n">
        <v>1</v>
      </c>
      <c r="D8" s="67">
        <f>VAC</f>
        <v/>
      </c>
      <c r="E8" s="67" t="n">
        <v>0</v>
      </c>
      <c r="F8" s="68">
        <f>IF(A8="","",ROUND(('Cómputo anual'!$G$21-(D8+E8)*'Cómputo anual'!$G$22)*C8,1))</f>
        <v/>
      </c>
      <c r="G8" s="68">
        <f>IF(A8="","",ROUND(H_CONV*C8,1))</f>
        <v/>
      </c>
      <c r="H8" s="69">
        <f>IF(A8="","",F8-G8)</f>
        <v/>
      </c>
    </row>
    <row r="9">
      <c r="A9" s="65" t="n"/>
      <c r="B9" s="65" t="n"/>
      <c r="C9" s="66" t="n">
        <v>1</v>
      </c>
      <c r="D9" s="67">
        <f>VAC</f>
        <v/>
      </c>
      <c r="E9" s="67" t="n">
        <v>0</v>
      </c>
      <c r="F9" s="68">
        <f>IF(A9="","",ROUND(('Cómputo anual'!$G$21-(D9+E9)*'Cómputo anual'!$G$22)*C9,1))</f>
        <v/>
      </c>
      <c r="G9" s="68">
        <f>IF(A9="","",ROUND(H_CONV*C9,1))</f>
        <v/>
      </c>
      <c r="H9" s="69">
        <f>IF(A9="","",F9-G9)</f>
        <v/>
      </c>
    </row>
    <row r="10">
      <c r="A10" s="33" t="n"/>
      <c r="B10" s="33" t="n"/>
      <c r="C10" s="66" t="n">
        <v>1</v>
      </c>
      <c r="D10" s="67">
        <f>VAC</f>
        <v/>
      </c>
      <c r="E10" s="67" t="n">
        <v>0</v>
      </c>
      <c r="F10" s="68">
        <f>IF(A10="","",ROUND(('Cómputo anual'!$G$21-(D10+E10)*'Cómputo anual'!$G$22)*C10,1))</f>
        <v/>
      </c>
      <c r="G10" s="68">
        <f>IF(A10="","",ROUND(H_CONV*C10,1))</f>
        <v/>
      </c>
      <c r="H10" s="69">
        <f>IF(A10="","",F10-G10)</f>
        <v/>
      </c>
    </row>
    <row r="11">
      <c r="A11" s="33" t="n"/>
      <c r="B11" s="33" t="n"/>
      <c r="C11" s="66" t="n">
        <v>1</v>
      </c>
      <c r="D11" s="67">
        <f>VAC</f>
        <v/>
      </c>
      <c r="E11" s="67" t="n">
        <v>0</v>
      </c>
      <c r="F11" s="68">
        <f>IF(A11="","",ROUND(('Cómputo anual'!$G$21-(D11+E11)*'Cómputo anual'!$G$22)*C11,1))</f>
        <v/>
      </c>
      <c r="G11" s="68">
        <f>IF(A11="","",ROUND(H_CONV*C11,1))</f>
        <v/>
      </c>
      <c r="H11" s="69">
        <f>IF(A11="","",F11-G11)</f>
        <v/>
      </c>
    </row>
    <row r="12">
      <c r="A12" s="33" t="n"/>
      <c r="B12" s="33" t="n"/>
      <c r="C12" s="66" t="n">
        <v>1</v>
      </c>
      <c r="D12" s="67">
        <f>VAC</f>
        <v/>
      </c>
      <c r="E12" s="67" t="n">
        <v>0</v>
      </c>
      <c r="F12" s="68">
        <f>IF(A12="","",ROUND(('Cómputo anual'!$G$21-(D12+E12)*'Cómputo anual'!$G$22)*C12,1))</f>
        <v/>
      </c>
      <c r="G12" s="68">
        <f>IF(A12="","",ROUND(H_CONV*C12,1))</f>
        <v/>
      </c>
      <c r="H12" s="69">
        <f>IF(A12="","",F12-G12)</f>
        <v/>
      </c>
    </row>
    <row r="13">
      <c r="A13" s="33" t="n"/>
      <c r="B13" s="33" t="n"/>
      <c r="C13" s="66" t="n">
        <v>1</v>
      </c>
      <c r="D13" s="67">
        <f>VAC</f>
        <v/>
      </c>
      <c r="E13" s="67" t="n">
        <v>0</v>
      </c>
      <c r="F13" s="68">
        <f>IF(A13="","",ROUND(('Cómputo anual'!$G$21-(D13+E13)*'Cómputo anual'!$G$22)*C13,1))</f>
        <v/>
      </c>
      <c r="G13" s="68">
        <f>IF(A13="","",ROUND(H_CONV*C13,1))</f>
        <v/>
      </c>
      <c r="H13" s="69">
        <f>IF(A13="","",F13-G13)</f>
        <v/>
      </c>
    </row>
    <row r="14">
      <c r="A14" s="33" t="n"/>
      <c r="B14" s="33" t="n"/>
      <c r="C14" s="66" t="n">
        <v>1</v>
      </c>
      <c r="D14" s="67">
        <f>VAC</f>
        <v/>
      </c>
      <c r="E14" s="67" t="n">
        <v>0</v>
      </c>
      <c r="F14" s="68">
        <f>IF(A14="","",ROUND(('Cómputo anual'!$G$21-(D14+E14)*'Cómputo anual'!$G$22)*C14,1))</f>
        <v/>
      </c>
      <c r="G14" s="68">
        <f>IF(A14="","",ROUND(H_CONV*C14,1))</f>
        <v/>
      </c>
      <c r="H14" s="69">
        <f>IF(A14="","",F14-G14)</f>
        <v/>
      </c>
    </row>
    <row r="15">
      <c r="A15" s="33" t="n"/>
      <c r="B15" s="33" t="n"/>
      <c r="C15" s="66" t="n">
        <v>1</v>
      </c>
      <c r="D15" s="67">
        <f>VAC</f>
        <v/>
      </c>
      <c r="E15" s="67" t="n">
        <v>0</v>
      </c>
      <c r="F15" s="68">
        <f>IF(A15="","",ROUND(('Cómputo anual'!$G$21-(D15+E15)*'Cómputo anual'!$G$22)*C15,1))</f>
        <v/>
      </c>
      <c r="G15" s="68">
        <f>IF(A15="","",ROUND(H_CONV*C15,1))</f>
        <v/>
      </c>
      <c r="H15" s="69">
        <f>IF(A15="","",F15-G15)</f>
        <v/>
      </c>
    </row>
    <row r="16">
      <c r="A16" s="33" t="n"/>
      <c r="B16" s="33" t="n"/>
      <c r="C16" s="66" t="n">
        <v>1</v>
      </c>
      <c r="D16" s="67">
        <f>VAC</f>
        <v/>
      </c>
      <c r="E16" s="67" t="n">
        <v>0</v>
      </c>
      <c r="F16" s="68">
        <f>IF(A16="","",ROUND(('Cómputo anual'!$G$21-(D16+E16)*'Cómputo anual'!$G$22)*C16,1))</f>
        <v/>
      </c>
      <c r="G16" s="68">
        <f>IF(A16="","",ROUND(H_CONV*C16,1))</f>
        <v/>
      </c>
      <c r="H16" s="69">
        <f>IF(A16="","",F16-G16)</f>
        <v/>
      </c>
    </row>
    <row r="17">
      <c r="A17" s="33" t="n"/>
      <c r="B17" s="33" t="n"/>
      <c r="C17" s="66" t="n">
        <v>1</v>
      </c>
      <c r="D17" s="67">
        <f>VAC</f>
        <v/>
      </c>
      <c r="E17" s="67" t="n">
        <v>0</v>
      </c>
      <c r="F17" s="68">
        <f>IF(A17="","",ROUND(('Cómputo anual'!$G$21-(D17+E17)*'Cómputo anual'!$G$22)*C17,1))</f>
        <v/>
      </c>
      <c r="G17" s="68">
        <f>IF(A17="","",ROUND(H_CONV*C17,1))</f>
        <v/>
      </c>
      <c r="H17" s="69">
        <f>IF(A17="","",F17-G17)</f>
        <v/>
      </c>
    </row>
    <row r="18">
      <c r="A18" s="33" t="n"/>
      <c r="B18" s="33" t="n"/>
      <c r="C18" s="66" t="n">
        <v>1</v>
      </c>
      <c r="D18" s="67">
        <f>VAC</f>
        <v/>
      </c>
      <c r="E18" s="67" t="n">
        <v>0</v>
      </c>
      <c r="F18" s="68">
        <f>IF(A18="","",ROUND(('Cómputo anual'!$G$21-(D18+E18)*'Cómputo anual'!$G$22)*C18,1))</f>
        <v/>
      </c>
      <c r="G18" s="68">
        <f>IF(A18="","",ROUND(H_CONV*C18,1))</f>
        <v/>
      </c>
      <c r="H18" s="69">
        <f>IF(A18="","",F18-G18)</f>
        <v/>
      </c>
    </row>
    <row r="19">
      <c r="A19" s="33" t="n"/>
      <c r="B19" s="33" t="n"/>
      <c r="C19" s="66" t="n">
        <v>1</v>
      </c>
      <c r="D19" s="67">
        <f>VAC</f>
        <v/>
      </c>
      <c r="E19" s="67" t="n">
        <v>0</v>
      </c>
      <c r="F19" s="68">
        <f>IF(A19="","",ROUND(('Cómputo anual'!$G$21-(D19+E19)*'Cómputo anual'!$G$22)*C19,1))</f>
        <v/>
      </c>
      <c r="G19" s="68">
        <f>IF(A19="","",ROUND(H_CONV*C19,1))</f>
        <v/>
      </c>
      <c r="H19" s="69">
        <f>IF(A19="","",F19-G19)</f>
        <v/>
      </c>
    </row>
    <row r="20">
      <c r="A20" s="33" t="n"/>
      <c r="B20" s="33" t="n"/>
      <c r="C20" s="66" t="n">
        <v>1</v>
      </c>
      <c r="D20" s="67">
        <f>VAC</f>
        <v/>
      </c>
      <c r="E20" s="67" t="n">
        <v>0</v>
      </c>
      <c r="F20" s="68">
        <f>IF(A20="","",ROUND(('Cómputo anual'!$G$21-(D20+E20)*'Cómputo anual'!$G$22)*C20,1))</f>
        <v/>
      </c>
      <c r="G20" s="68">
        <f>IF(A20="","",ROUND(H_CONV*C20,1))</f>
        <v/>
      </c>
      <c r="H20" s="69">
        <f>IF(A20="","",F20-G20)</f>
        <v/>
      </c>
    </row>
    <row r="21">
      <c r="A21" s="33" t="n"/>
      <c r="B21" s="33" t="n"/>
      <c r="C21" s="66" t="n">
        <v>1</v>
      </c>
      <c r="D21" s="67">
        <f>VAC</f>
        <v/>
      </c>
      <c r="E21" s="67" t="n">
        <v>0</v>
      </c>
      <c r="F21" s="68">
        <f>IF(A21="","",ROUND(('Cómputo anual'!$G$21-(D21+E21)*'Cómputo anual'!$G$22)*C21,1))</f>
        <v/>
      </c>
      <c r="G21" s="68">
        <f>IF(A21="","",ROUND(H_CONV*C21,1))</f>
        <v/>
      </c>
      <c r="H21" s="69">
        <f>IF(A21="","",F21-G21)</f>
        <v/>
      </c>
    </row>
    <row r="22">
      <c r="A22" s="33" t="n"/>
      <c r="B22" s="33" t="n"/>
      <c r="C22" s="66" t="n">
        <v>1</v>
      </c>
      <c r="D22" s="67">
        <f>VAC</f>
        <v/>
      </c>
      <c r="E22" s="67" t="n">
        <v>0</v>
      </c>
      <c r="F22" s="68">
        <f>IF(A22="","",ROUND(('Cómputo anual'!$G$21-(D22+E22)*'Cómputo anual'!$G$22)*C22,1))</f>
        <v/>
      </c>
      <c r="G22" s="68">
        <f>IF(A22="","",ROUND(H_CONV*C22,1))</f>
        <v/>
      </c>
      <c r="H22" s="69">
        <f>IF(A22="","",F22-G22)</f>
        <v/>
      </c>
    </row>
    <row r="23">
      <c r="A23" s="33" t="n"/>
      <c r="B23" s="33" t="n"/>
      <c r="C23" s="66" t="n">
        <v>1</v>
      </c>
      <c r="D23" s="67">
        <f>VAC</f>
        <v/>
      </c>
      <c r="E23" s="67" t="n">
        <v>0</v>
      </c>
      <c r="F23" s="68">
        <f>IF(A23="","",ROUND(('Cómputo anual'!$G$21-(D23+E23)*'Cómputo anual'!$G$22)*C23,1))</f>
        <v/>
      </c>
      <c r="G23" s="68">
        <f>IF(A23="","",ROUND(H_CONV*C23,1))</f>
        <v/>
      </c>
      <c r="H23" s="69">
        <f>IF(A23="","",F23-G23)</f>
        <v/>
      </c>
    </row>
    <row r="24">
      <c r="A24" s="33" t="n"/>
      <c r="B24" s="33" t="n"/>
      <c r="C24" s="66" t="n">
        <v>1</v>
      </c>
      <c r="D24" s="67">
        <f>VAC</f>
        <v/>
      </c>
      <c r="E24" s="67" t="n">
        <v>0</v>
      </c>
      <c r="F24" s="68">
        <f>IF(A24="","",ROUND(('Cómputo anual'!$G$21-(D24+E24)*'Cómputo anual'!$G$22)*C24,1))</f>
        <v/>
      </c>
      <c r="G24" s="68">
        <f>IF(A24="","",ROUND(H_CONV*C24,1))</f>
        <v/>
      </c>
      <c r="H24" s="69">
        <f>IF(A24="","",F24-G24)</f>
        <v/>
      </c>
    </row>
    <row r="25">
      <c r="A25" s="33" t="n"/>
      <c r="B25" s="33" t="n"/>
      <c r="C25" s="66" t="n">
        <v>1</v>
      </c>
      <c r="D25" s="67">
        <f>VAC</f>
        <v/>
      </c>
      <c r="E25" s="67" t="n">
        <v>0</v>
      </c>
      <c r="F25" s="68">
        <f>IF(A25="","",ROUND(('Cómputo anual'!$G$21-(D25+E25)*'Cómputo anual'!$G$22)*C25,1))</f>
        <v/>
      </c>
      <c r="G25" s="68">
        <f>IF(A25="","",ROUND(H_CONV*C25,1))</f>
        <v/>
      </c>
      <c r="H25" s="69">
        <f>IF(A25="","",F25-G25)</f>
        <v/>
      </c>
    </row>
    <row r="26">
      <c r="A26" s="33" t="n"/>
      <c r="B26" s="33" t="n"/>
      <c r="C26" s="66" t="n">
        <v>1</v>
      </c>
      <c r="D26" s="67">
        <f>VAC</f>
        <v/>
      </c>
      <c r="E26" s="67" t="n">
        <v>0</v>
      </c>
      <c r="F26" s="68">
        <f>IF(A26="","",ROUND(('Cómputo anual'!$G$21-(D26+E26)*'Cómputo anual'!$G$22)*C26,1))</f>
        <v/>
      </c>
      <c r="G26" s="68">
        <f>IF(A26="","",ROUND(H_CONV*C26,1))</f>
        <v/>
      </c>
      <c r="H26" s="69">
        <f>IF(A26="","",F26-G26)</f>
        <v/>
      </c>
    </row>
    <row r="27">
      <c r="A27" s="33" t="n"/>
      <c r="B27" s="33" t="n"/>
      <c r="C27" s="66" t="n">
        <v>1</v>
      </c>
      <c r="D27" s="67">
        <f>VAC</f>
        <v/>
      </c>
      <c r="E27" s="67" t="n">
        <v>0</v>
      </c>
      <c r="F27" s="68">
        <f>IF(A27="","",ROUND(('Cómputo anual'!$G$21-(D27+E27)*'Cómputo anual'!$G$22)*C27,1))</f>
        <v/>
      </c>
      <c r="G27" s="68">
        <f>IF(A27="","",ROUND(H_CONV*C27,1))</f>
        <v/>
      </c>
      <c r="H27" s="69">
        <f>IF(A27="","",F27-G27)</f>
        <v/>
      </c>
    </row>
    <row r="28">
      <c r="A28" s="33" t="n"/>
      <c r="B28" s="33" t="n"/>
      <c r="C28" s="66" t="n">
        <v>1</v>
      </c>
      <c r="D28" s="67">
        <f>VAC</f>
        <v/>
      </c>
      <c r="E28" s="67" t="n">
        <v>0</v>
      </c>
      <c r="F28" s="68">
        <f>IF(A28="","",ROUND(('Cómputo anual'!$G$21-(D28+E28)*'Cómputo anual'!$G$22)*C28,1))</f>
        <v/>
      </c>
      <c r="G28" s="68">
        <f>IF(A28="","",ROUND(H_CONV*C28,1))</f>
        <v/>
      </c>
      <c r="H28" s="69">
        <f>IF(A28="","",F28-G28)</f>
        <v/>
      </c>
    </row>
    <row r="29">
      <c r="A29" s="33" t="n"/>
      <c r="B29" s="33" t="n"/>
      <c r="C29" s="66" t="n">
        <v>1</v>
      </c>
      <c r="D29" s="67">
        <f>VAC</f>
        <v/>
      </c>
      <c r="E29" s="67" t="n">
        <v>0</v>
      </c>
      <c r="F29" s="68">
        <f>IF(A29="","",ROUND(('Cómputo anual'!$G$21-(D29+E29)*'Cómputo anual'!$G$22)*C29,1))</f>
        <v/>
      </c>
      <c r="G29" s="68">
        <f>IF(A29="","",ROUND(H_CONV*C29,1))</f>
        <v/>
      </c>
      <c r="H29" s="69">
        <f>IF(A29="","",F29-G29)</f>
        <v/>
      </c>
    </row>
    <row r="30">
      <c r="A30" s="33" t="n"/>
      <c r="B30" s="33" t="n"/>
      <c r="C30" s="66" t="n">
        <v>1</v>
      </c>
      <c r="D30" s="67">
        <f>VAC</f>
        <v/>
      </c>
      <c r="E30" s="67" t="n">
        <v>0</v>
      </c>
      <c r="F30" s="68">
        <f>IF(A30="","",ROUND(('Cómputo anual'!$G$21-(D30+E30)*'Cómputo anual'!$G$22)*C30,1))</f>
        <v/>
      </c>
      <c r="G30" s="68">
        <f>IF(A30="","",ROUND(H_CONV*C30,1))</f>
        <v/>
      </c>
      <c r="H30" s="69">
        <f>IF(A30="","",F30-G30)</f>
        <v/>
      </c>
    </row>
    <row r="31">
      <c r="A31" s="33" t="n"/>
      <c r="B31" s="33" t="n"/>
      <c r="C31" s="66" t="n">
        <v>1</v>
      </c>
      <c r="D31" s="67">
        <f>VAC</f>
        <v/>
      </c>
      <c r="E31" s="67" t="n">
        <v>0</v>
      </c>
      <c r="F31" s="68">
        <f>IF(A31="","",ROUND(('Cómputo anual'!$G$21-(D31+E31)*'Cómputo anual'!$G$22)*C31,1))</f>
        <v/>
      </c>
      <c r="G31" s="68">
        <f>IF(A31="","",ROUND(H_CONV*C31,1))</f>
        <v/>
      </c>
      <c r="H31" s="69">
        <f>IF(A31="","",F31-G31)</f>
        <v/>
      </c>
    </row>
    <row r="32">
      <c r="A32" s="33" t="n"/>
      <c r="B32" s="33" t="n"/>
      <c r="C32" s="66" t="n">
        <v>1</v>
      </c>
      <c r="D32" s="67">
        <f>VAC</f>
        <v/>
      </c>
      <c r="E32" s="67" t="n">
        <v>0</v>
      </c>
      <c r="F32" s="68">
        <f>IF(A32="","",ROUND(('Cómputo anual'!$G$21-(D32+E32)*'Cómputo anual'!$G$22)*C32,1))</f>
        <v/>
      </c>
      <c r="G32" s="68">
        <f>IF(A32="","",ROUND(H_CONV*C32,1))</f>
        <v/>
      </c>
      <c r="H32" s="69">
        <f>IF(A32="","",F32-G32)</f>
        <v/>
      </c>
    </row>
    <row r="33">
      <c r="A33" s="33" t="n"/>
      <c r="B33" s="33" t="n"/>
      <c r="C33" s="66" t="n">
        <v>1</v>
      </c>
      <c r="D33" s="67">
        <f>VAC</f>
        <v/>
      </c>
      <c r="E33" s="67" t="n">
        <v>0</v>
      </c>
      <c r="F33" s="68">
        <f>IF(A33="","",ROUND(('Cómputo anual'!$G$21-(D33+E33)*'Cómputo anual'!$G$22)*C33,1))</f>
        <v/>
      </c>
      <c r="G33" s="68">
        <f>IF(A33="","",ROUND(H_CONV*C33,1))</f>
        <v/>
      </c>
      <c r="H33" s="69">
        <f>IF(A33="","",F33-G33)</f>
        <v/>
      </c>
    </row>
    <row r="34">
      <c r="A34" s="33" t="n"/>
      <c r="B34" s="33" t="n"/>
      <c r="C34" s="66" t="n">
        <v>1</v>
      </c>
      <c r="D34" s="67">
        <f>VAC</f>
        <v/>
      </c>
      <c r="E34" s="67" t="n">
        <v>0</v>
      </c>
      <c r="F34" s="68">
        <f>IF(A34="","",ROUND(('Cómputo anual'!$G$21-(D34+E34)*'Cómputo anual'!$G$22)*C34,1))</f>
        <v/>
      </c>
      <c r="G34" s="68">
        <f>IF(A34="","",ROUND(H_CONV*C34,1))</f>
        <v/>
      </c>
      <c r="H34" s="69">
        <f>IF(A34="","",F34-G34)</f>
        <v/>
      </c>
    </row>
    <row r="35">
      <c r="A35" s="33" t="n"/>
      <c r="B35" s="33" t="n"/>
      <c r="C35" s="66" t="n">
        <v>1</v>
      </c>
      <c r="D35" s="67">
        <f>VAC</f>
        <v/>
      </c>
      <c r="E35" s="67" t="n">
        <v>0</v>
      </c>
      <c r="F35" s="68">
        <f>IF(A35="","",ROUND(('Cómputo anual'!$G$21-(D35+E35)*'Cómputo anual'!$G$22)*C35,1))</f>
        <v/>
      </c>
      <c r="G35" s="68">
        <f>IF(A35="","",ROUND(H_CONV*C35,1))</f>
        <v/>
      </c>
      <c r="H35" s="69">
        <f>IF(A35="","",F35-G35)</f>
        <v/>
      </c>
    </row>
    <row r="36">
      <c r="A36" s="33" t="n"/>
      <c r="B36" s="33" t="n"/>
      <c r="C36" s="66" t="n">
        <v>1</v>
      </c>
      <c r="D36" s="67">
        <f>VAC</f>
        <v/>
      </c>
      <c r="E36" s="67" t="n">
        <v>0</v>
      </c>
      <c r="F36" s="68">
        <f>IF(A36="","",ROUND(('Cómputo anual'!$G$21-(D36+E36)*'Cómputo anual'!$G$22)*C36,1))</f>
        <v/>
      </c>
      <c r="G36" s="68">
        <f>IF(A36="","",ROUND(H_CONV*C36,1))</f>
        <v/>
      </c>
      <c r="H36" s="69">
        <f>IF(A36="","",F36-G36)</f>
        <v/>
      </c>
    </row>
    <row r="37">
      <c r="A37" s="33" t="n"/>
      <c r="B37" s="33" t="n"/>
      <c r="C37" s="66" t="n">
        <v>1</v>
      </c>
      <c r="D37" s="67">
        <f>VAC</f>
        <v/>
      </c>
      <c r="E37" s="67" t="n">
        <v>0</v>
      </c>
      <c r="F37" s="68">
        <f>IF(A37="","",ROUND(('Cómputo anual'!$G$21-(D37+E37)*'Cómputo anual'!$G$22)*C37,1))</f>
        <v/>
      </c>
      <c r="G37" s="68">
        <f>IF(A37="","",ROUND(H_CONV*C37,1))</f>
        <v/>
      </c>
      <c r="H37" s="69">
        <f>IF(A37="","",F37-G37)</f>
        <v/>
      </c>
    </row>
    <row r="38">
      <c r="A38" s="33" t="n"/>
      <c r="B38" s="33" t="n"/>
      <c r="C38" s="66" t="n">
        <v>1</v>
      </c>
      <c r="D38" s="67">
        <f>VAC</f>
        <v/>
      </c>
      <c r="E38" s="67" t="n">
        <v>0</v>
      </c>
      <c r="F38" s="68">
        <f>IF(A38="","",ROUND(('Cómputo anual'!$G$21-(D38+E38)*'Cómputo anual'!$G$22)*C38,1))</f>
        <v/>
      </c>
      <c r="G38" s="68">
        <f>IF(A38="","",ROUND(H_CONV*C38,1))</f>
        <v/>
      </c>
      <c r="H38" s="69">
        <f>IF(A38="","",F38-G38)</f>
        <v/>
      </c>
    </row>
    <row r="39">
      <c r="A39" s="33" t="n"/>
      <c r="B39" s="33" t="n"/>
      <c r="C39" s="66" t="n">
        <v>1</v>
      </c>
      <c r="D39" s="67">
        <f>VAC</f>
        <v/>
      </c>
      <c r="E39" s="67" t="n">
        <v>0</v>
      </c>
      <c r="F39" s="68">
        <f>IF(A39="","",ROUND(('Cómputo anual'!$G$21-(D39+E39)*'Cómputo anual'!$G$22)*C39,1))</f>
        <v/>
      </c>
      <c r="G39" s="68">
        <f>IF(A39="","",ROUND(H_CONV*C39,1))</f>
        <v/>
      </c>
      <c r="H39" s="69">
        <f>IF(A39="","",F39-G39)</f>
        <v/>
      </c>
    </row>
    <row r="40">
      <c r="A40" s="33" t="n"/>
      <c r="B40" s="33" t="n"/>
      <c r="C40" s="66" t="n">
        <v>1</v>
      </c>
      <c r="D40" s="67">
        <f>VAC</f>
        <v/>
      </c>
      <c r="E40" s="67" t="n">
        <v>0</v>
      </c>
      <c r="F40" s="68">
        <f>IF(A40="","",ROUND(('Cómputo anual'!$G$21-(D40+E40)*'Cómputo anual'!$G$22)*C40,1))</f>
        <v/>
      </c>
      <c r="G40" s="68">
        <f>IF(A40="","",ROUND(H_CONV*C40,1))</f>
        <v/>
      </c>
      <c r="H40" s="69">
        <f>IF(A40="","",F40-G40)</f>
        <v/>
      </c>
    </row>
    <row r="41">
      <c r="A41" s="33" t="n"/>
      <c r="B41" s="33" t="n"/>
      <c r="C41" s="66" t="n">
        <v>1</v>
      </c>
      <c r="D41" s="67">
        <f>VAC</f>
        <v/>
      </c>
      <c r="E41" s="67" t="n">
        <v>0</v>
      </c>
      <c r="F41" s="68">
        <f>IF(A41="","",ROUND(('Cómputo anual'!$G$21-(D41+E41)*'Cómputo anual'!$G$22)*C41,1))</f>
        <v/>
      </c>
      <c r="G41" s="68">
        <f>IF(A41="","",ROUND(H_CONV*C41,1))</f>
        <v/>
      </c>
      <c r="H41" s="69">
        <f>IF(A41="","",F41-G41)</f>
        <v/>
      </c>
    </row>
    <row r="42">
      <c r="A42" s="33" t="n"/>
      <c r="B42" s="33" t="n"/>
      <c r="C42" s="66" t="n">
        <v>1</v>
      </c>
      <c r="D42" s="67">
        <f>VAC</f>
        <v/>
      </c>
      <c r="E42" s="67" t="n">
        <v>0</v>
      </c>
      <c r="F42" s="68">
        <f>IF(A42="","",ROUND(('Cómputo anual'!$G$21-(D42+E42)*'Cómputo anual'!$G$22)*C42,1))</f>
        <v/>
      </c>
      <c r="G42" s="68">
        <f>IF(A42="","",ROUND(H_CONV*C42,1))</f>
        <v/>
      </c>
      <c r="H42" s="69">
        <f>IF(A42="","",F42-G42)</f>
        <v/>
      </c>
    </row>
    <row r="43">
      <c r="A43" s="33" t="n"/>
      <c r="B43" s="33" t="n"/>
      <c r="C43" s="66" t="n">
        <v>1</v>
      </c>
      <c r="D43" s="67">
        <f>VAC</f>
        <v/>
      </c>
      <c r="E43" s="67" t="n">
        <v>0</v>
      </c>
      <c r="F43" s="68">
        <f>IF(A43="","",ROUND(('Cómputo anual'!$G$21-(D43+E43)*'Cómputo anual'!$G$22)*C43,1))</f>
        <v/>
      </c>
      <c r="G43" s="68">
        <f>IF(A43="","",ROUND(H_CONV*C43,1))</f>
        <v/>
      </c>
      <c r="H43" s="69">
        <f>IF(A43="","",F43-G43)</f>
        <v/>
      </c>
    </row>
    <row r="44">
      <c r="A44" s="33" t="n"/>
      <c r="B44" s="33" t="n"/>
      <c r="C44" s="66" t="n">
        <v>1</v>
      </c>
      <c r="D44" s="67">
        <f>VAC</f>
        <v/>
      </c>
      <c r="E44" s="67" t="n">
        <v>0</v>
      </c>
      <c r="F44" s="68">
        <f>IF(A44="","",ROUND(('Cómputo anual'!$G$21-(D44+E44)*'Cómputo anual'!$G$22)*C44,1))</f>
        <v/>
      </c>
      <c r="G44" s="68">
        <f>IF(A44="","",ROUND(H_CONV*C44,1))</f>
        <v/>
      </c>
      <c r="H44" s="69">
        <f>IF(A44="","",F44-G44)</f>
        <v/>
      </c>
    </row>
    <row r="45">
      <c r="A45" s="33" t="n"/>
      <c r="B45" s="33" t="n"/>
      <c r="C45" s="66" t="n">
        <v>1</v>
      </c>
      <c r="D45" s="67">
        <f>VAC</f>
        <v/>
      </c>
      <c r="E45" s="67" t="n">
        <v>0</v>
      </c>
      <c r="F45" s="68">
        <f>IF(A45="","",ROUND(('Cómputo anual'!$G$21-(D45+E45)*'Cómputo anual'!$G$22)*C45,1))</f>
        <v/>
      </c>
      <c r="G45" s="68">
        <f>IF(A45="","",ROUND(H_CONV*C45,1))</f>
        <v/>
      </c>
      <c r="H45" s="69">
        <f>IF(A45="","",F45-G45)</f>
        <v/>
      </c>
    </row>
    <row r="46">
      <c r="A46" s="33" t="n"/>
      <c r="B46" s="33" t="n"/>
      <c r="C46" s="66" t="n">
        <v>1</v>
      </c>
      <c r="D46" s="67">
        <f>VAC</f>
        <v/>
      </c>
      <c r="E46" s="67" t="n">
        <v>0</v>
      </c>
      <c r="F46" s="68">
        <f>IF(A46="","",ROUND(('Cómputo anual'!$G$21-(D46+E46)*'Cómputo anual'!$G$22)*C46,1))</f>
        <v/>
      </c>
      <c r="G46" s="68">
        <f>IF(A46="","",ROUND(H_CONV*C46,1))</f>
        <v/>
      </c>
      <c r="H46" s="69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Irun</dc:title>
  <dcterms:created xsi:type="dcterms:W3CDTF">2026-10-15T23:12:08Z</dcterms:created>
  <dcterms:modified xsi:type="dcterms:W3CDTF">2026-10-15T23:12:08Z</dcterms:modified>
</cp:coreProperties>
</file>